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calcChain.xml" ContentType="application/vnd.openxmlformats-officedocument.spreadsheetml.calcChain+xml"/>
  <Default Extension="rels" ContentType="application/vnd.openxmlformats-package.relationships+xml"/>
  <Override PartName="/xl/worksheets/sheet5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-580" yWindow="920" windowWidth="22820" windowHeight="16100" tabRatio="669" activeTab="3"/>
  </bookViews>
  <sheets>
    <sheet name="4 Person 12 HR (2)" sheetId="6" r:id="rId1"/>
    <sheet name="2 Person 12 HR" sheetId="1" r:id="rId2"/>
    <sheet name="Solo-12 - Single " sheetId="3" r:id="rId3"/>
    <sheet name="Solo - 24 - Single (2)" sheetId="4" r:id="rId4"/>
    <sheet name="4- Team - 24HR" sheetId="5" r:id="rId5"/>
  </sheets>
  <definedNames>
    <definedName name="_xlnm._FilterDatabase" localSheetId="0" hidden="1">'4 Person 12 HR (2)'!$A$1:$AF$1</definedName>
    <definedName name="_xlnm._FilterDatabase" localSheetId="2" hidden="1">'Solo-12 - Single '!$A$1:$W$1</definedName>
  </definedName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F2" i="1"/>
  <c r="P8"/>
  <c r="N8"/>
  <c r="L8"/>
  <c r="J8"/>
  <c r="H8"/>
  <c r="F8"/>
  <c r="Y8"/>
  <c r="R4"/>
  <c r="P4"/>
  <c r="N4"/>
  <c r="L4"/>
  <c r="J4"/>
  <c r="H4"/>
  <c r="F4"/>
  <c r="Y4"/>
  <c r="R6"/>
  <c r="P6"/>
  <c r="N6"/>
  <c r="L6"/>
  <c r="J6"/>
  <c r="H6"/>
  <c r="F6"/>
  <c r="Y6"/>
  <c r="R2"/>
  <c r="P2"/>
  <c r="N2"/>
  <c r="L2"/>
  <c r="J2"/>
  <c r="H2"/>
  <c r="Y2"/>
  <c r="D18"/>
  <c r="T2"/>
  <c r="T4"/>
  <c r="T6"/>
  <c r="T18"/>
  <c r="R18"/>
  <c r="P18"/>
  <c r="N18"/>
  <c r="L18"/>
  <c r="J18"/>
  <c r="H18"/>
  <c r="F18"/>
  <c r="V8"/>
  <c r="W8"/>
  <c r="V2"/>
  <c r="W4"/>
  <c r="W6"/>
  <c r="W2"/>
  <c r="X4"/>
  <c r="V4"/>
  <c r="X6"/>
  <c r="V6"/>
  <c r="X8"/>
  <c r="X2"/>
  <c r="AB2" i="6"/>
  <c r="AB4"/>
  <c r="AB21"/>
  <c r="Z2"/>
  <c r="Z4"/>
  <c r="Z6"/>
  <c r="Z8"/>
  <c r="Z10"/>
  <c r="Z21"/>
  <c r="X2"/>
  <c r="X4"/>
  <c r="X6"/>
  <c r="X8"/>
  <c r="X10"/>
  <c r="X21"/>
  <c r="V2"/>
  <c r="V4"/>
  <c r="V6"/>
  <c r="V8"/>
  <c r="V10"/>
  <c r="V12"/>
  <c r="V21"/>
  <c r="T2"/>
  <c r="T4"/>
  <c r="T6"/>
  <c r="T8"/>
  <c r="T10"/>
  <c r="T12"/>
  <c r="T14"/>
  <c r="T21"/>
  <c r="R2"/>
  <c r="R4"/>
  <c r="R6"/>
  <c r="R8"/>
  <c r="R10"/>
  <c r="R12"/>
  <c r="R14"/>
  <c r="R16"/>
  <c r="R21"/>
  <c r="P2"/>
  <c r="P4"/>
  <c r="P6"/>
  <c r="P8"/>
  <c r="P10"/>
  <c r="P12"/>
  <c r="P14"/>
  <c r="P16"/>
  <c r="P21"/>
  <c r="N2"/>
  <c r="N4"/>
  <c r="N6"/>
  <c r="N8"/>
  <c r="N10"/>
  <c r="N12"/>
  <c r="N14"/>
  <c r="N16"/>
  <c r="N21"/>
  <c r="L2"/>
  <c r="L4"/>
  <c r="L6"/>
  <c r="L8"/>
  <c r="L10"/>
  <c r="L12"/>
  <c r="L14"/>
  <c r="L16"/>
  <c r="L21"/>
  <c r="J2"/>
  <c r="J4"/>
  <c r="J6"/>
  <c r="J8"/>
  <c r="J10"/>
  <c r="J12"/>
  <c r="J14"/>
  <c r="J16"/>
  <c r="J21"/>
  <c r="H2"/>
  <c r="H4"/>
  <c r="H6"/>
  <c r="H8"/>
  <c r="H10"/>
  <c r="H12"/>
  <c r="H14"/>
  <c r="H16"/>
  <c r="H21"/>
  <c r="F2"/>
  <c r="F4"/>
  <c r="F6"/>
  <c r="F8"/>
  <c r="F10"/>
  <c r="F12"/>
  <c r="F14"/>
  <c r="F16"/>
  <c r="F21"/>
  <c r="AG16"/>
  <c r="AG12"/>
  <c r="AG8"/>
  <c r="AG4"/>
  <c r="AG14"/>
  <c r="AG10"/>
  <c r="AG6"/>
  <c r="AG2"/>
  <c r="AF4"/>
  <c r="AE4"/>
  <c r="AD4"/>
  <c r="AF10"/>
  <c r="AE10"/>
  <c r="AD10"/>
  <c r="AF12"/>
  <c r="AE12"/>
  <c r="AD12"/>
  <c r="AF14"/>
  <c r="AE14"/>
  <c r="AD14"/>
  <c r="AF8"/>
  <c r="AE8"/>
  <c r="AD8"/>
  <c r="AF6"/>
  <c r="AE6"/>
  <c r="AD6"/>
  <c r="AF16"/>
  <c r="AE16"/>
  <c r="AD16"/>
  <c r="AF2"/>
  <c r="AE2"/>
  <c r="AD2"/>
  <c r="AR2" i="5"/>
  <c r="F2"/>
  <c r="H2"/>
  <c r="J2"/>
  <c r="L2"/>
  <c r="N2"/>
  <c r="P2"/>
  <c r="R2"/>
  <c r="T2"/>
  <c r="V2"/>
  <c r="X2"/>
  <c r="Z2"/>
  <c r="AB2"/>
  <c r="AD2"/>
  <c r="AF2"/>
  <c r="AH2"/>
  <c r="AJ2"/>
  <c r="AL2"/>
  <c r="AN2"/>
  <c r="AQ2"/>
  <c r="AP2"/>
  <c r="T5" i="4"/>
  <c r="AK5"/>
  <c r="V5"/>
  <c r="R5"/>
  <c r="P5"/>
  <c r="N5"/>
  <c r="L5"/>
  <c r="J5"/>
  <c r="H5"/>
  <c r="F5"/>
  <c r="AL5"/>
  <c r="X4"/>
  <c r="V4"/>
  <c r="T4"/>
  <c r="R4"/>
  <c r="P4"/>
  <c r="N4"/>
  <c r="L4"/>
  <c r="J4"/>
  <c r="H4"/>
  <c r="F4"/>
  <c r="AL4"/>
  <c r="AB3"/>
  <c r="Z3"/>
  <c r="X3"/>
  <c r="V3"/>
  <c r="T3"/>
  <c r="R3"/>
  <c r="P3"/>
  <c r="N3"/>
  <c r="L3"/>
  <c r="J3"/>
  <c r="H3"/>
  <c r="F3"/>
  <c r="AL3"/>
  <c r="AH2"/>
  <c r="AF2"/>
  <c r="AD2"/>
  <c r="AB2"/>
  <c r="Z2"/>
  <c r="X2"/>
  <c r="V2"/>
  <c r="T2"/>
  <c r="R2"/>
  <c r="P2"/>
  <c r="N2"/>
  <c r="L2"/>
  <c r="J2"/>
  <c r="H2"/>
  <c r="F2"/>
  <c r="AL2"/>
  <c r="AH8"/>
  <c r="AF8"/>
  <c r="AD8"/>
  <c r="AB8"/>
  <c r="Z8"/>
  <c r="X8"/>
  <c r="AK4"/>
  <c r="AK3"/>
  <c r="AK2"/>
  <c r="R8"/>
  <c r="J8"/>
  <c r="AJ4"/>
  <c r="AJ2"/>
  <c r="AJ5"/>
  <c r="AJ3"/>
  <c r="V8"/>
  <c r="T8"/>
  <c r="P8"/>
  <c r="N8"/>
  <c r="L8"/>
  <c r="H8"/>
  <c r="F8"/>
  <c r="D8"/>
  <c r="AJ8"/>
  <c r="AM4"/>
  <c r="AM3"/>
  <c r="AM5"/>
  <c r="AM2"/>
  <c r="T11" i="3"/>
  <c r="D34"/>
  <c r="N11"/>
  <c r="P7"/>
  <c r="F2"/>
  <c r="R2"/>
  <c r="W30"/>
  <c r="W26"/>
  <c r="W25"/>
  <c r="W27"/>
  <c r="W22"/>
  <c r="W18"/>
  <c r="W21"/>
  <c r="W17"/>
  <c r="W13"/>
  <c r="W15"/>
  <c r="W9"/>
  <c r="W8"/>
  <c r="W5"/>
  <c r="W3"/>
  <c r="W2"/>
  <c r="W4"/>
  <c r="W6"/>
  <c r="W7"/>
  <c r="W10"/>
  <c r="W12"/>
  <c r="W14"/>
  <c r="W16"/>
  <c r="W11"/>
  <c r="W20"/>
  <c r="W19"/>
  <c r="W24"/>
  <c r="W23"/>
  <c r="W29"/>
  <c r="W28"/>
  <c r="F28"/>
  <c r="H28"/>
  <c r="V28"/>
  <c r="F3"/>
  <c r="H3"/>
  <c r="J3"/>
  <c r="L3"/>
  <c r="N3"/>
  <c r="P3"/>
  <c r="R3"/>
  <c r="V3"/>
  <c r="F4"/>
  <c r="H4"/>
  <c r="J4"/>
  <c r="L4"/>
  <c r="N4"/>
  <c r="P4"/>
  <c r="R4"/>
  <c r="V4"/>
  <c r="F5"/>
  <c r="H5"/>
  <c r="J5"/>
  <c r="L5"/>
  <c r="N5"/>
  <c r="P5"/>
  <c r="V5"/>
  <c r="F6"/>
  <c r="H6"/>
  <c r="J6"/>
  <c r="L6"/>
  <c r="N6"/>
  <c r="P6"/>
  <c r="V6"/>
  <c r="F8"/>
  <c r="H8"/>
  <c r="J8"/>
  <c r="L8"/>
  <c r="N8"/>
  <c r="V8"/>
  <c r="F7"/>
  <c r="H7"/>
  <c r="J7"/>
  <c r="L7"/>
  <c r="N7"/>
  <c r="V7"/>
  <c r="F9"/>
  <c r="H9"/>
  <c r="J9"/>
  <c r="L9"/>
  <c r="N9"/>
  <c r="V9"/>
  <c r="F10"/>
  <c r="H10"/>
  <c r="J10"/>
  <c r="L10"/>
  <c r="N10"/>
  <c r="V10"/>
  <c r="F15"/>
  <c r="H15"/>
  <c r="J15"/>
  <c r="L15"/>
  <c r="V15"/>
  <c r="F12"/>
  <c r="H12"/>
  <c r="J12"/>
  <c r="L12"/>
  <c r="N12"/>
  <c r="V12"/>
  <c r="F13"/>
  <c r="H13"/>
  <c r="J13"/>
  <c r="L13"/>
  <c r="N13"/>
  <c r="V13"/>
  <c r="F14"/>
  <c r="H14"/>
  <c r="J14"/>
  <c r="L14"/>
  <c r="V14"/>
  <c r="F17"/>
  <c r="H17"/>
  <c r="J17"/>
  <c r="L17"/>
  <c r="V17"/>
  <c r="F16"/>
  <c r="H16"/>
  <c r="J16"/>
  <c r="L16"/>
  <c r="V16"/>
  <c r="F21"/>
  <c r="H21"/>
  <c r="J21"/>
  <c r="L21"/>
  <c r="V21"/>
  <c r="F11"/>
  <c r="H11"/>
  <c r="J11"/>
  <c r="L11"/>
  <c r="V11"/>
  <c r="F18"/>
  <c r="H18"/>
  <c r="J18"/>
  <c r="L18"/>
  <c r="V18"/>
  <c r="F20"/>
  <c r="H20"/>
  <c r="J20"/>
  <c r="L20"/>
  <c r="V20"/>
  <c r="F22"/>
  <c r="H22"/>
  <c r="J22"/>
  <c r="L22"/>
  <c r="V22"/>
  <c r="F19"/>
  <c r="H19"/>
  <c r="J19"/>
  <c r="L19"/>
  <c r="V19"/>
  <c r="F27"/>
  <c r="H27"/>
  <c r="J27"/>
  <c r="V27"/>
  <c r="F24"/>
  <c r="H24"/>
  <c r="J24"/>
  <c r="V24"/>
  <c r="F25"/>
  <c r="H25"/>
  <c r="J25"/>
  <c r="V25"/>
  <c r="F23"/>
  <c r="H23"/>
  <c r="J23"/>
  <c r="V23"/>
  <c r="F26"/>
  <c r="H26"/>
  <c r="J26"/>
  <c r="V26"/>
  <c r="F29"/>
  <c r="H29"/>
  <c r="V29"/>
  <c r="F30"/>
  <c r="H30"/>
  <c r="V30"/>
  <c r="H2"/>
  <c r="J2"/>
  <c r="L2"/>
  <c r="N2"/>
  <c r="P2"/>
  <c r="V2"/>
  <c r="R34"/>
  <c r="P34"/>
  <c r="N34"/>
  <c r="L34"/>
  <c r="J34"/>
  <c r="H34"/>
  <c r="F34"/>
  <c r="U4"/>
  <c r="U14"/>
  <c r="T24"/>
  <c r="T9"/>
  <c r="T27"/>
  <c r="T4"/>
  <c r="T8"/>
  <c r="T12"/>
  <c r="T6"/>
  <c r="T13"/>
  <c r="T7"/>
  <c r="T29"/>
  <c r="T18"/>
  <c r="T17"/>
  <c r="T19"/>
  <c r="T30"/>
  <c r="T21"/>
  <c r="T15"/>
  <c r="T2"/>
  <c r="T14"/>
  <c r="T5"/>
  <c r="T10"/>
  <c r="T26"/>
  <c r="T25"/>
  <c r="T23"/>
  <c r="T20"/>
  <c r="T3"/>
  <c r="T16"/>
  <c r="T28"/>
  <c r="T22"/>
  <c r="U20"/>
  <c r="U3"/>
  <c r="U16"/>
  <c r="U28"/>
  <c r="U26"/>
  <c r="U22"/>
  <c r="U9"/>
  <c r="U27"/>
  <c r="U8"/>
  <c r="U12"/>
  <c r="U6"/>
  <c r="U13"/>
  <c r="U7"/>
  <c r="U29"/>
  <c r="U18"/>
  <c r="U17"/>
  <c r="U19"/>
  <c r="U30"/>
  <c r="U21"/>
  <c r="U15"/>
  <c r="U11"/>
  <c r="U2"/>
  <c r="U5"/>
  <c r="U10"/>
  <c r="U25"/>
  <c r="U23"/>
  <c r="U24"/>
</calcChain>
</file>

<file path=xl/sharedStrings.xml><?xml version="1.0" encoding="utf-8"?>
<sst xmlns="http://schemas.openxmlformats.org/spreadsheetml/2006/main" count="415" uniqueCount="234">
  <si>
    <t>LAP4</t>
  </si>
  <si>
    <t>LAP4TIME</t>
  </si>
  <si>
    <t>LAP5</t>
  </si>
  <si>
    <t>LAP5TIME</t>
  </si>
  <si>
    <t>LAP6</t>
  </si>
  <si>
    <t>LAP6TIME</t>
  </si>
  <si>
    <t>LAP7</t>
  </si>
  <si>
    <t>LAP7TIME</t>
  </si>
  <si>
    <t>LAP8</t>
  </si>
  <si>
    <t>LAP8TIME</t>
  </si>
  <si>
    <t>LAP9</t>
  </si>
  <si>
    <t>LAP9TIME</t>
  </si>
  <si>
    <t>LAP10</t>
  </si>
  <si>
    <t>AVG Time Per Lap</t>
    <phoneticPr fontId="2" type="noConversion"/>
  </si>
  <si>
    <t>AVG LAP TIME</t>
    <phoneticPr fontId="2" type="noConversion"/>
  </si>
  <si>
    <t>SRS</t>
    <phoneticPr fontId="2" type="noConversion"/>
  </si>
  <si>
    <t>CC</t>
    <phoneticPr fontId="2" type="noConversion"/>
  </si>
  <si>
    <t>TW</t>
    <phoneticPr fontId="2" type="noConversion"/>
  </si>
  <si>
    <t>DT</t>
    <phoneticPr fontId="2" type="noConversion"/>
  </si>
  <si>
    <t>WB</t>
    <phoneticPr fontId="2" type="noConversion"/>
  </si>
  <si>
    <t>TR</t>
    <phoneticPr fontId="2" type="noConversion"/>
  </si>
  <si>
    <t>HP</t>
    <phoneticPr fontId="2" type="noConversion"/>
  </si>
  <si>
    <t>JM</t>
    <phoneticPr fontId="2" type="noConversion"/>
  </si>
  <si>
    <t>KM</t>
    <phoneticPr fontId="2" type="noConversion"/>
  </si>
  <si>
    <t>RD</t>
    <phoneticPr fontId="2" type="noConversion"/>
  </si>
  <si>
    <t>RD</t>
    <phoneticPr fontId="2" type="noConversion"/>
  </si>
  <si>
    <t>JS</t>
    <phoneticPr fontId="2" type="noConversion"/>
  </si>
  <si>
    <t>RD</t>
    <phoneticPr fontId="2" type="noConversion"/>
  </si>
  <si>
    <t>AS</t>
    <phoneticPr fontId="2" type="noConversion"/>
  </si>
  <si>
    <t>MS</t>
    <phoneticPr fontId="2" type="noConversion"/>
  </si>
  <si>
    <t>BC</t>
    <phoneticPr fontId="2" type="noConversion"/>
  </si>
  <si>
    <t>GB</t>
    <phoneticPr fontId="2" type="noConversion"/>
  </si>
  <si>
    <t>CB</t>
    <phoneticPr fontId="2" type="noConversion"/>
  </si>
  <si>
    <t>CRH</t>
    <phoneticPr fontId="2" type="noConversion"/>
  </si>
  <si>
    <t>GD</t>
    <phoneticPr fontId="2" type="noConversion"/>
  </si>
  <si>
    <t>JC</t>
    <phoneticPr fontId="2" type="noConversion"/>
  </si>
  <si>
    <t>LW</t>
    <phoneticPr fontId="2" type="noConversion"/>
  </si>
  <si>
    <t>JK</t>
    <phoneticPr fontId="2" type="noConversion"/>
  </si>
  <si>
    <t>JC</t>
    <phoneticPr fontId="2" type="noConversion"/>
  </si>
  <si>
    <t>JK</t>
    <phoneticPr fontId="2" type="noConversion"/>
  </si>
  <si>
    <t xml:space="preserve">
Katie Wallace
Matthew Wallace
Jonathan Meadows</t>
    <phoneticPr fontId="2" type="noConversion"/>
  </si>
  <si>
    <t>MW</t>
    <phoneticPr fontId="2" type="noConversion"/>
  </si>
  <si>
    <t>MW</t>
    <phoneticPr fontId="2" type="noConversion"/>
  </si>
  <si>
    <t>KW</t>
    <phoneticPr fontId="2" type="noConversion"/>
  </si>
  <si>
    <t>MV</t>
    <phoneticPr fontId="2" type="noConversion"/>
  </si>
  <si>
    <t>KN</t>
    <phoneticPr fontId="2" type="noConversion"/>
  </si>
  <si>
    <t>DP</t>
    <phoneticPr fontId="2" type="noConversion"/>
  </si>
  <si>
    <t>DP</t>
    <phoneticPr fontId="2" type="noConversion"/>
  </si>
  <si>
    <t>LA</t>
    <phoneticPr fontId="2" type="noConversion"/>
  </si>
  <si>
    <t>AM</t>
    <phoneticPr fontId="2" type="noConversion"/>
  </si>
  <si>
    <t>AM</t>
    <phoneticPr fontId="2" type="noConversion"/>
  </si>
  <si>
    <t>JB</t>
    <phoneticPr fontId="2" type="noConversion"/>
  </si>
  <si>
    <t>SS</t>
    <phoneticPr fontId="2" type="noConversion"/>
  </si>
  <si>
    <t>MP</t>
    <phoneticPr fontId="2" type="noConversion"/>
  </si>
  <si>
    <t>AVERAGE LAP TIME</t>
    <phoneticPr fontId="2" type="noConversion"/>
  </si>
  <si>
    <t>LAP10TIME</t>
  </si>
  <si>
    <t>AVERAGE LAP TIME ALL</t>
    <phoneticPr fontId="2" type="noConversion"/>
  </si>
  <si>
    <t>AVER LAP TIME</t>
    <phoneticPr fontId="2" type="noConversion"/>
  </si>
  <si>
    <t>JS</t>
    <phoneticPr fontId="2" type="noConversion"/>
  </si>
  <si>
    <t>TW</t>
    <phoneticPr fontId="2" type="noConversion"/>
  </si>
  <si>
    <t>CS</t>
    <phoneticPr fontId="2" type="noConversion"/>
  </si>
  <si>
    <t>AVG LAP</t>
    <phoneticPr fontId="2" type="noConversion"/>
  </si>
  <si>
    <t>JD</t>
    <phoneticPr fontId="2" type="noConversion"/>
  </si>
  <si>
    <t>BD</t>
    <phoneticPr fontId="2" type="noConversion"/>
  </si>
  <si>
    <t>JD</t>
    <phoneticPr fontId="2" type="noConversion"/>
  </si>
  <si>
    <t>LAP11</t>
    <phoneticPr fontId="2" type="noConversion"/>
  </si>
  <si>
    <t>LAP11TIME</t>
    <phoneticPr fontId="2" type="noConversion"/>
  </si>
  <si>
    <t>LAP12</t>
    <phoneticPr fontId="2" type="noConversion"/>
  </si>
  <si>
    <t>LAP12TIME</t>
    <phoneticPr fontId="2" type="noConversion"/>
  </si>
  <si>
    <t>LAP13</t>
    <phoneticPr fontId="2" type="noConversion"/>
  </si>
  <si>
    <t>LAP13TIME</t>
    <phoneticPr fontId="2" type="noConversion"/>
  </si>
  <si>
    <t>LAP14</t>
    <phoneticPr fontId="2" type="noConversion"/>
  </si>
  <si>
    <t>LAP14TIME</t>
    <phoneticPr fontId="2" type="noConversion"/>
  </si>
  <si>
    <t>LAP15</t>
    <phoneticPr fontId="2" type="noConversion"/>
  </si>
  <si>
    <t>LAP15TIME</t>
    <phoneticPr fontId="2" type="noConversion"/>
  </si>
  <si>
    <t>LAP16</t>
    <phoneticPr fontId="2" type="noConversion"/>
  </si>
  <si>
    <t>LAP16TIME</t>
    <phoneticPr fontId="2" type="noConversion"/>
  </si>
  <si>
    <t xml:space="preserve">Total Laps </t>
    <phoneticPr fontId="2" type="noConversion"/>
  </si>
  <si>
    <t>Total Miles</t>
    <phoneticPr fontId="2" type="noConversion"/>
  </si>
  <si>
    <t>Total Run Time</t>
    <phoneticPr fontId="2" type="noConversion"/>
  </si>
  <si>
    <t>Total Feet Gained</t>
    <phoneticPr fontId="2" type="noConversion"/>
  </si>
  <si>
    <t>Tom RObertson
Missy Perry
Sarah Suiter
Haley Peel</t>
    <phoneticPr fontId="2" type="noConversion"/>
  </si>
  <si>
    <t>Todd Wiggins
David Thompson
Warren Bloomberg
Clark Cliingenpeel</t>
    <phoneticPr fontId="2" type="noConversion"/>
  </si>
  <si>
    <t>James</t>
  </si>
  <si>
    <t>Fleming</t>
  </si>
  <si>
    <t>Kevin</t>
  </si>
  <si>
    <t>Heather</t>
  </si>
  <si>
    <t>Bishop</t>
  </si>
  <si>
    <t>Adam</t>
  </si>
  <si>
    <t>Peterson</t>
  </si>
  <si>
    <t>A Heartbreaking Run</t>
    <phoneticPr fontId="2" type="noConversion"/>
  </si>
  <si>
    <t>Blondes have more run</t>
    <phoneticPr fontId="2" type="noConversion"/>
  </si>
  <si>
    <t>Jason Sublette (captain) 
Timothy Wilt (captain)</t>
    <phoneticPr fontId="2" type="noConversion"/>
  </si>
  <si>
    <t>Joseph Kelley
Les Wilkinson
James Conner
Edwin Williamson</t>
    <phoneticPr fontId="2" type="noConversion"/>
  </si>
  <si>
    <t>Bryll</t>
    <phoneticPr fontId="2" type="noConversion"/>
  </si>
  <si>
    <t xml:space="preserve">John </t>
    <phoneticPr fontId="2" type="noConversion"/>
  </si>
  <si>
    <t>Modica</t>
    <phoneticPr fontId="2" type="noConversion"/>
  </si>
  <si>
    <t>Steven</t>
    <phoneticPr fontId="2" type="noConversion"/>
  </si>
  <si>
    <t>Smith</t>
    <phoneticPr fontId="2" type="noConversion"/>
  </si>
  <si>
    <t>Jill</t>
    <phoneticPr fontId="2" type="noConversion"/>
  </si>
  <si>
    <t>Nathan</t>
    <phoneticPr fontId="2" type="noConversion"/>
  </si>
  <si>
    <t>Johnson</t>
    <phoneticPr fontId="2" type="noConversion"/>
  </si>
  <si>
    <t>Sarah</t>
    <phoneticPr fontId="2" type="noConversion"/>
  </si>
  <si>
    <t>Modica</t>
    <phoneticPr fontId="2" type="noConversion"/>
  </si>
  <si>
    <t>Evert</t>
    <phoneticPr fontId="2" type="noConversion"/>
  </si>
  <si>
    <t>Beth Donnelly (captain) 
Jennifer Donnelly</t>
    <phoneticPr fontId="2" type="noConversion"/>
  </si>
  <si>
    <t>AVERAGES</t>
    <phoneticPr fontId="2" type="noConversion"/>
  </si>
  <si>
    <t>First Name</t>
    <phoneticPr fontId="2" type="noConversion"/>
  </si>
  <si>
    <t>Last Name</t>
    <phoneticPr fontId="2" type="noConversion"/>
  </si>
  <si>
    <t>Diane</t>
  </si>
  <si>
    <t>Craig</t>
  </si>
  <si>
    <t>Jacque</t>
  </si>
  <si>
    <t>Jonathan</t>
  </si>
  <si>
    <t>Kimi</t>
  </si>
  <si>
    <t>Michael</t>
  </si>
  <si>
    <t>Amy</t>
  </si>
  <si>
    <t>Maegan</t>
  </si>
  <si>
    <t>Jeff</t>
  </si>
  <si>
    <t>Amanda</t>
  </si>
  <si>
    <t>Rick</t>
  </si>
  <si>
    <t>Jennifer</t>
  </si>
  <si>
    <t>Justin</t>
  </si>
  <si>
    <t>Randall</t>
  </si>
  <si>
    <t>Terra</t>
  </si>
  <si>
    <t>Tommy</t>
  </si>
  <si>
    <t>Blake</t>
  </si>
  <si>
    <t>Joel</t>
  </si>
  <si>
    <t>Matt</t>
  </si>
  <si>
    <t>Scott</t>
  </si>
  <si>
    <t>Lynne</t>
  </si>
  <si>
    <t>Robbie</t>
  </si>
  <si>
    <t>Bolton</t>
  </si>
  <si>
    <t>Nunn</t>
  </si>
  <si>
    <t>Price</t>
  </si>
  <si>
    <t xml:space="preserve">Total Laps </t>
    <phoneticPr fontId="2" type="noConversion"/>
  </si>
  <si>
    <t>Total Miles</t>
    <phoneticPr fontId="2" type="noConversion"/>
  </si>
  <si>
    <t>Total Run Time</t>
    <phoneticPr fontId="2" type="noConversion"/>
  </si>
  <si>
    <t>Total Feet Gained</t>
    <phoneticPr fontId="2" type="noConversion"/>
  </si>
  <si>
    <t>First Name</t>
    <phoneticPr fontId="2" type="noConversion"/>
  </si>
  <si>
    <t>Last Name</t>
    <phoneticPr fontId="2" type="noConversion"/>
  </si>
  <si>
    <t>Owens</t>
  </si>
  <si>
    <t>Dement</t>
  </si>
  <si>
    <t>Montgomery</t>
  </si>
  <si>
    <t>Frederick</t>
  </si>
  <si>
    <t>Stewart</t>
  </si>
  <si>
    <t>Stafford</t>
  </si>
  <si>
    <t>Nowlin</t>
  </si>
  <si>
    <t>Caffy</t>
  </si>
  <si>
    <t>Whitley</t>
  </si>
  <si>
    <t>Stroud</t>
  </si>
  <si>
    <t>LAP1</t>
  </si>
  <si>
    <t>LAP2</t>
  </si>
  <si>
    <t>LAP2TIME</t>
  </si>
  <si>
    <t>LAP3</t>
  </si>
  <si>
    <t>LAP3TIME</t>
  </si>
  <si>
    <t>Ruppel</t>
  </si>
  <si>
    <t>Butler</t>
  </si>
  <si>
    <t>Paulson</t>
  </si>
  <si>
    <t>Maxwell</t>
  </si>
  <si>
    <t>Denton</t>
  </si>
  <si>
    <t>Simcox</t>
  </si>
  <si>
    <t>Evans</t>
  </si>
  <si>
    <t>Trent</t>
  </si>
  <si>
    <t>Teamates</t>
    <phoneticPr fontId="2" type="noConversion"/>
  </si>
  <si>
    <t>Shannon Sharp-
Eric Waterman 
David Dye - 
Rebecca Murray</t>
    <phoneticPr fontId="2" type="noConversion"/>
  </si>
  <si>
    <t>Names/Initials</t>
    <phoneticPr fontId="2" type="noConversion"/>
  </si>
  <si>
    <t>2 Chicks &amp; 2 Sticks</t>
    <phoneticPr fontId="2" type="noConversion"/>
  </si>
  <si>
    <t>DD</t>
    <phoneticPr fontId="2" type="noConversion"/>
  </si>
  <si>
    <t>EW</t>
    <phoneticPr fontId="2" type="noConversion"/>
  </si>
  <si>
    <t>RFM</t>
    <phoneticPr fontId="2" type="noConversion"/>
  </si>
  <si>
    <t>SRS</t>
    <phoneticPr fontId="2" type="noConversion"/>
  </si>
  <si>
    <t>RM</t>
    <phoneticPr fontId="2" type="noConversion"/>
  </si>
  <si>
    <t>LAP14</t>
    <phoneticPr fontId="2" type="noConversion"/>
  </si>
  <si>
    <t>LAP14TIME</t>
    <phoneticPr fontId="2" type="noConversion"/>
  </si>
  <si>
    <t>LAP15</t>
    <phoneticPr fontId="2" type="noConversion"/>
  </si>
  <si>
    <t>LAP15TIME</t>
    <phoneticPr fontId="2" type="noConversion"/>
  </si>
  <si>
    <t>LAP16</t>
    <phoneticPr fontId="2" type="noConversion"/>
  </si>
  <si>
    <t>LAP16TIME</t>
    <phoneticPr fontId="2" type="noConversion"/>
  </si>
  <si>
    <t>LAP17</t>
    <phoneticPr fontId="2" type="noConversion"/>
  </si>
  <si>
    <t>LAP17TIME</t>
    <phoneticPr fontId="2" type="noConversion"/>
  </si>
  <si>
    <t>LAP18</t>
    <phoneticPr fontId="2" type="noConversion"/>
  </si>
  <si>
    <t>LAP18TIME</t>
    <phoneticPr fontId="2" type="noConversion"/>
  </si>
  <si>
    <t>LAP19</t>
    <phoneticPr fontId="2" type="noConversion"/>
  </si>
  <si>
    <t>LAP19TIME</t>
    <phoneticPr fontId="2" type="noConversion"/>
  </si>
  <si>
    <t>wb</t>
    <phoneticPr fontId="2" type="noConversion"/>
  </si>
  <si>
    <t>jw</t>
    <phoneticPr fontId="2" type="noConversion"/>
  </si>
  <si>
    <t>sw</t>
    <phoneticPr fontId="2" type="noConversion"/>
  </si>
  <si>
    <t>Willl Brantly
Seth Whithead
Joel Whitehead
Sam Howell</t>
    <phoneticPr fontId="2" type="noConversion"/>
  </si>
  <si>
    <t>sh</t>
    <phoneticPr fontId="2" type="noConversion"/>
  </si>
  <si>
    <t>jw</t>
    <phoneticPr fontId="2" type="noConversion"/>
  </si>
  <si>
    <t>wb</t>
    <phoneticPr fontId="2" type="noConversion"/>
  </si>
  <si>
    <t>sw</t>
    <phoneticPr fontId="2" type="noConversion"/>
  </si>
  <si>
    <t>sh</t>
    <phoneticPr fontId="2" type="noConversion"/>
  </si>
  <si>
    <t>jw</t>
    <phoneticPr fontId="2" type="noConversion"/>
  </si>
  <si>
    <t>wb</t>
    <phoneticPr fontId="2" type="noConversion"/>
  </si>
  <si>
    <t>Daryl Patton
Andrew Monger
Jessica Brinks
Lauren Asher</t>
    <phoneticPr fontId="2" type="noConversion"/>
  </si>
  <si>
    <t>LAP1TIME</t>
  </si>
  <si>
    <t>Sheepdogs</t>
    <phoneticPr fontId="2" type="noConversion"/>
  </si>
  <si>
    <t>Names/Initials</t>
  </si>
  <si>
    <t>TEAM</t>
  </si>
  <si>
    <t xml:space="preserve">Total Laps </t>
    <phoneticPr fontId="2" type="noConversion"/>
  </si>
  <si>
    <t>Total Miles</t>
    <phoneticPr fontId="2" type="noConversion"/>
  </si>
  <si>
    <t>Total Run Time</t>
    <phoneticPr fontId="2" type="noConversion"/>
  </si>
  <si>
    <t>Total Feet Gained</t>
    <phoneticPr fontId="2" type="noConversion"/>
  </si>
  <si>
    <t>LAP11</t>
    <phoneticPr fontId="2" type="noConversion"/>
  </si>
  <si>
    <t>LAP11TIME</t>
    <phoneticPr fontId="2" type="noConversion"/>
  </si>
  <si>
    <t>LAP12</t>
    <phoneticPr fontId="2" type="noConversion"/>
  </si>
  <si>
    <t>LAP12TIME</t>
    <phoneticPr fontId="2" type="noConversion"/>
  </si>
  <si>
    <t>LAP13</t>
    <phoneticPr fontId="2" type="noConversion"/>
  </si>
  <si>
    <t>LAP13TIME</t>
    <phoneticPr fontId="2" type="noConversion"/>
  </si>
  <si>
    <t>LAP1TIME</t>
    <phoneticPr fontId="2" type="noConversion"/>
  </si>
  <si>
    <t>White Lightning</t>
    <phoneticPr fontId="2" type="noConversion"/>
  </si>
  <si>
    <t>Ted</t>
  </si>
  <si>
    <t>Towse</t>
  </si>
  <si>
    <t>Climbing Clowns</t>
    <phoneticPr fontId="2" type="noConversion"/>
  </si>
  <si>
    <t xml:space="preserve">I mustache you a question, why are we doing this? </t>
    <phoneticPr fontId="2" type="noConversion"/>
  </si>
  <si>
    <t>Whassuppp</t>
    <phoneticPr fontId="2" type="noConversion"/>
  </si>
  <si>
    <t>Bad Bitches</t>
    <phoneticPr fontId="2" type="noConversion"/>
  </si>
  <si>
    <t>Icy Hot</t>
    <phoneticPr fontId="2" type="noConversion"/>
  </si>
  <si>
    <t>Clownin Not Frownin</t>
    <phoneticPr fontId="2" type="noConversion"/>
  </si>
  <si>
    <t>Jack Sayles
Alicia Grothe
Kara Molitor
Josh Miller</t>
    <phoneticPr fontId="2" type="noConversion"/>
  </si>
  <si>
    <t>Cami Holland
Gavin Duke
Brian Coleman
Cassidy Bently</t>
    <phoneticPr fontId="2" type="noConversion"/>
  </si>
  <si>
    <t>Dee Dicplies</t>
    <phoneticPr fontId="2" type="noConversion"/>
  </si>
  <si>
    <t>Names/Initials</t>
    <phoneticPr fontId="2" type="noConversion"/>
  </si>
  <si>
    <t>Prescious Easy-Hell</t>
    <phoneticPr fontId="2" type="noConversion"/>
  </si>
  <si>
    <t>Barrett Sims (captain) 
Leslie Ezell</t>
    <phoneticPr fontId="2" type="noConversion"/>
  </si>
  <si>
    <t>Average Lap 1</t>
    <phoneticPr fontId="2" type="noConversion"/>
  </si>
  <si>
    <t>Average Lap 1</t>
    <phoneticPr fontId="2" type="noConversion"/>
  </si>
  <si>
    <t>Average Lap 2</t>
    <phoneticPr fontId="2" type="noConversion"/>
  </si>
  <si>
    <t>Average Lap 3</t>
    <phoneticPr fontId="2" type="noConversion"/>
  </si>
  <si>
    <t>Average Lap 4</t>
    <phoneticPr fontId="2" type="noConversion"/>
  </si>
  <si>
    <t>Average Lap 5</t>
    <phoneticPr fontId="2" type="noConversion"/>
  </si>
  <si>
    <t>Cherly</t>
    <phoneticPr fontId="2" type="noConversion"/>
  </si>
  <si>
    <t>BEN HERRON
Dee Reymolds</t>
    <phoneticPr fontId="2" type="noConversion"/>
  </si>
</sst>
</file>

<file path=xl/styles.xml><?xml version="1.0" encoding="utf-8"?>
<styleSheet xmlns="http://schemas.openxmlformats.org/spreadsheetml/2006/main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9">
    <font>
      <sz val="10"/>
      <name val="Verdana"/>
    </font>
    <font>
      <b/>
      <sz val="10"/>
      <name val="Verdana"/>
    </font>
    <font>
      <sz val="8"/>
      <name val="Verdana"/>
    </font>
    <font>
      <b/>
      <sz val="10"/>
      <color indexed="8"/>
      <name val="Arial"/>
      <family val="2"/>
    </font>
    <font>
      <b/>
      <u/>
      <sz val="10"/>
      <color indexed="8"/>
      <name val="Arial"/>
    </font>
    <font>
      <b/>
      <sz val="10"/>
      <color indexed="10"/>
      <name val="Verdana"/>
    </font>
    <font>
      <b/>
      <sz val="10"/>
      <color indexed="10"/>
      <name val="Arial"/>
      <family val="2"/>
    </font>
    <font>
      <b/>
      <sz val="10"/>
      <name val="Arial"/>
      <family val="2"/>
    </font>
    <font>
      <b/>
      <sz val="10"/>
      <name val="Verdana"/>
    </font>
    <font>
      <b/>
      <sz val="10"/>
      <color indexed="10"/>
      <name val="Verdana"/>
    </font>
    <font>
      <b/>
      <sz val="10"/>
      <color indexed="10"/>
      <name val="Arial"/>
      <family val="2"/>
    </font>
    <font>
      <b/>
      <u/>
      <sz val="12"/>
      <color indexed="8"/>
      <name val="Arial"/>
    </font>
    <font>
      <b/>
      <sz val="12"/>
      <color indexed="10"/>
      <name val="Arial"/>
    </font>
    <font>
      <b/>
      <sz val="12"/>
      <name val="Arial"/>
    </font>
    <font>
      <sz val="10"/>
      <color indexed="10"/>
      <name val="Verdana"/>
    </font>
    <font>
      <sz val="10"/>
      <color indexed="8"/>
      <name val="Verdana"/>
    </font>
    <font>
      <b/>
      <sz val="12"/>
      <name val="Verdana"/>
    </font>
    <font>
      <b/>
      <u/>
      <sz val="12"/>
      <name val="Verdana"/>
    </font>
    <font>
      <sz val="12"/>
      <name val="Verdana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0">
    <xf numFmtId="0" fontId="0" fillId="0" borderId="0" xfId="0"/>
    <xf numFmtId="0" fontId="1" fillId="0" borderId="0" xfId="0" applyFont="1" applyAlignment="1">
      <alignment horizontal="center"/>
    </xf>
    <xf numFmtId="46" fontId="4" fillId="0" borderId="3" xfId="0" applyNumberFormat="1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46" fontId="4" fillId="0" borderId="3" xfId="0" applyNumberFormat="1" applyFont="1" applyBorder="1" applyAlignment="1">
      <alignment horizontal="center"/>
    </xf>
    <xf numFmtId="0" fontId="4" fillId="0" borderId="3" xfId="0" applyFont="1" applyBorder="1" applyAlignment="1">
      <alignment horizontal="center" wrapText="1"/>
    </xf>
    <xf numFmtId="0" fontId="0" fillId="2" borderId="1" xfId="0" applyFill="1" applyBorder="1"/>
    <xf numFmtId="46" fontId="0" fillId="2" borderId="1" xfId="0" applyNumberFormat="1" applyFill="1" applyBorder="1"/>
    <xf numFmtId="0" fontId="0" fillId="2" borderId="2" xfId="0" applyFill="1" applyBorder="1"/>
    <xf numFmtId="0" fontId="1" fillId="2" borderId="5" xfId="0" applyFont="1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3" borderId="1" xfId="0" applyFill="1" applyBorder="1"/>
    <xf numFmtId="46" fontId="0" fillId="3" borderId="1" xfId="0" applyNumberFormat="1" applyFill="1" applyBorder="1"/>
    <xf numFmtId="0" fontId="0" fillId="3" borderId="2" xfId="0" applyFill="1" applyBorder="1"/>
    <xf numFmtId="0" fontId="1" fillId="3" borderId="5" xfId="0" applyFont="1" applyFill="1" applyBorder="1" applyAlignment="1">
      <alignment horizontal="center"/>
    </xf>
    <xf numFmtId="0" fontId="0" fillId="3" borderId="5" xfId="0" applyFill="1" applyBorder="1"/>
    <xf numFmtId="0" fontId="0" fillId="3" borderId="6" xfId="0" applyFill="1" applyBorder="1"/>
    <xf numFmtId="19" fontId="3" fillId="3" borderId="1" xfId="0" applyNumberFormat="1" applyFont="1" applyFill="1" applyBorder="1" applyAlignment="1">
      <alignment horizontal="center"/>
    </xf>
    <xf numFmtId="46" fontId="3" fillId="3" borderId="1" xfId="0" applyNumberFormat="1" applyFont="1" applyFill="1" applyBorder="1" applyAlignment="1">
      <alignment horizontal="center"/>
    </xf>
    <xf numFmtId="46" fontId="3" fillId="2" borderId="1" xfId="0" applyNumberFormat="1" applyFont="1" applyFill="1" applyBorder="1" applyAlignment="1">
      <alignment horizontal="center"/>
    </xf>
    <xf numFmtId="0" fontId="0" fillId="3" borderId="0" xfId="0" applyFill="1"/>
    <xf numFmtId="19" fontId="3" fillId="4" borderId="1" xfId="0" applyNumberFormat="1" applyFont="1" applyFill="1" applyBorder="1" applyAlignment="1">
      <alignment horizontal="center"/>
    </xf>
    <xf numFmtId="46" fontId="3" fillId="5" borderId="7" xfId="0" applyNumberFormat="1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6" borderId="5" xfId="0" applyFont="1" applyFill="1" applyBorder="1" applyAlignment="1">
      <alignment horizontal="center"/>
    </xf>
    <xf numFmtId="0" fontId="11" fillId="0" borderId="8" xfId="0" applyFont="1" applyBorder="1" applyAlignment="1">
      <alignment wrapText="1"/>
    </xf>
    <xf numFmtId="46" fontId="11" fillId="0" borderId="8" xfId="0" applyNumberFormat="1" applyFont="1" applyBorder="1" applyAlignment="1"/>
    <xf numFmtId="0" fontId="11" fillId="0" borderId="0" xfId="0" applyFont="1" applyAlignment="1">
      <alignment wrapText="1"/>
    </xf>
    <xf numFmtId="0" fontId="13" fillId="0" borderId="0" xfId="0" applyFont="1" applyAlignment="1"/>
    <xf numFmtId="46" fontId="6" fillId="2" borderId="7" xfId="0" applyNumberFormat="1" applyFont="1" applyFill="1" applyBorder="1" applyAlignment="1">
      <alignment horizontal="center"/>
    </xf>
    <xf numFmtId="19" fontId="6" fillId="2" borderId="1" xfId="0" applyNumberFormat="1" applyFont="1" applyFill="1" applyBorder="1" applyAlignment="1">
      <alignment horizontal="center"/>
    </xf>
    <xf numFmtId="46" fontId="6" fillId="2" borderId="1" xfId="0" applyNumberFormat="1" applyFont="1" applyFill="1" applyBorder="1" applyAlignment="1">
      <alignment horizontal="center"/>
    </xf>
    <xf numFmtId="0" fontId="14" fillId="2" borderId="1" xfId="0" applyFont="1" applyFill="1" applyBorder="1"/>
    <xf numFmtId="46" fontId="14" fillId="2" borderId="1" xfId="0" applyNumberFormat="1" applyFont="1" applyFill="1" applyBorder="1"/>
    <xf numFmtId="0" fontId="14" fillId="2" borderId="2" xfId="0" applyFont="1" applyFill="1" applyBorder="1"/>
    <xf numFmtId="0" fontId="14" fillId="2" borderId="0" xfId="0" applyFont="1" applyFill="1"/>
    <xf numFmtId="0" fontId="5" fillId="2" borderId="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14" fillId="2" borderId="5" xfId="0" applyFont="1" applyFill="1" applyBorder="1"/>
    <xf numFmtId="0" fontId="14" fillId="2" borderId="6" xfId="0" applyFont="1" applyFill="1" applyBorder="1"/>
    <xf numFmtId="46" fontId="6" fillId="2" borderId="7" xfId="0" applyNumberFormat="1" applyFont="1" applyFill="1" applyBorder="1" applyAlignment="1">
      <alignment horizontal="center" wrapText="1"/>
    </xf>
    <xf numFmtId="46" fontId="3" fillId="3" borderId="7" xfId="0" applyNumberFormat="1" applyFont="1" applyFill="1" applyBorder="1" applyAlignment="1">
      <alignment horizontal="center" wrapText="1"/>
    </xf>
    <xf numFmtId="46" fontId="0" fillId="0" borderId="0" xfId="0" applyNumberFormat="1"/>
    <xf numFmtId="46" fontId="4" fillId="0" borderId="8" xfId="0" applyNumberFormat="1" applyFont="1" applyBorder="1" applyAlignment="1">
      <alignment horizontal="center"/>
    </xf>
    <xf numFmtId="46" fontId="13" fillId="0" borderId="0" xfId="0" applyNumberFormat="1" applyFont="1" applyAlignment="1"/>
    <xf numFmtId="46" fontId="14" fillId="2" borderId="0" xfId="0" applyNumberFormat="1" applyFont="1" applyFill="1"/>
    <xf numFmtId="46" fontId="15" fillId="0" borderId="0" xfId="0" applyNumberFormat="1" applyFont="1" applyFill="1"/>
    <xf numFmtId="18" fontId="12" fillId="2" borderId="8" xfId="0" applyNumberFormat="1" applyFont="1" applyFill="1" applyBorder="1" applyAlignment="1"/>
    <xf numFmtId="0" fontId="11" fillId="0" borderId="8" xfId="0" applyFont="1" applyBorder="1" applyAlignment="1">
      <alignment horizontal="center" wrapText="1"/>
    </xf>
    <xf numFmtId="46" fontId="11" fillId="0" borderId="8" xfId="0" applyNumberFormat="1" applyFont="1" applyBorder="1" applyAlignment="1">
      <alignment horizontal="center"/>
    </xf>
    <xf numFmtId="0" fontId="11" fillId="0" borderId="0" xfId="0" applyFont="1" applyAlignment="1">
      <alignment horizontal="center" wrapText="1"/>
    </xf>
    <xf numFmtId="18" fontId="12" fillId="2" borderId="8" xfId="0" applyNumberFormat="1" applyFont="1" applyFill="1" applyBorder="1" applyAlignment="1">
      <alignment horizontal="center"/>
    </xf>
    <xf numFmtId="46" fontId="12" fillId="2" borderId="8" xfId="0" applyNumberFormat="1" applyFont="1" applyFill="1" applyBorder="1" applyAlignment="1">
      <alignment horizontal="center"/>
    </xf>
    <xf numFmtId="21" fontId="12" fillId="2" borderId="8" xfId="0" applyNumberFormat="1" applyFont="1" applyFill="1" applyBorder="1" applyAlignment="1">
      <alignment horizontal="center"/>
    </xf>
    <xf numFmtId="0" fontId="12" fillId="2" borderId="8" xfId="0" applyFont="1" applyFill="1" applyBorder="1" applyAlignment="1">
      <alignment horizontal="center" wrapText="1"/>
    </xf>
    <xf numFmtId="21" fontId="12" fillId="2" borderId="8" xfId="0" applyNumberFormat="1" applyFont="1" applyFill="1" applyBorder="1" applyAlignment="1">
      <alignment horizontal="center" wrapText="1"/>
    </xf>
    <xf numFmtId="49" fontId="12" fillId="2" borderId="8" xfId="0" applyNumberFormat="1" applyFont="1" applyFill="1" applyBorder="1" applyAlignment="1">
      <alignment horizontal="center" wrapText="1"/>
    </xf>
    <xf numFmtId="0" fontId="12" fillId="2" borderId="9" xfId="0" applyFont="1" applyFill="1" applyBorder="1" applyAlignment="1">
      <alignment horizontal="center" wrapText="1"/>
    </xf>
    <xf numFmtId="0" fontId="16" fillId="0" borderId="0" xfId="0" applyFont="1" applyAlignment="1">
      <alignment horizontal="center"/>
    </xf>
    <xf numFmtId="46" fontId="11" fillId="0" borderId="0" xfId="0" applyNumberFormat="1" applyFont="1" applyBorder="1" applyAlignment="1">
      <alignment horizontal="center"/>
    </xf>
    <xf numFmtId="0" fontId="17" fillId="0" borderId="0" xfId="0" applyFont="1" applyAlignment="1">
      <alignment horizontal="center"/>
    </xf>
    <xf numFmtId="46" fontId="16" fillId="0" borderId="0" xfId="0" applyNumberFormat="1" applyFont="1" applyAlignment="1">
      <alignment horizontal="center"/>
    </xf>
    <xf numFmtId="0" fontId="18" fillId="0" borderId="0" xfId="0" applyFont="1"/>
    <xf numFmtId="46" fontId="7" fillId="2" borderId="1" xfId="0" applyNumberFormat="1" applyFont="1" applyFill="1" applyBorder="1" applyAlignment="1">
      <alignment horizontal="center" vertical="center"/>
    </xf>
    <xf numFmtId="46" fontId="4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46" fontId="10" fillId="2" borderId="8" xfId="0" applyNumberFormat="1" applyFont="1" applyFill="1" applyBorder="1" applyAlignment="1">
      <alignment horizontal="center" vertical="center"/>
    </xf>
    <xf numFmtId="19" fontId="3" fillId="2" borderId="8" xfId="0" applyNumberFormat="1" applyFont="1" applyFill="1" applyBorder="1" applyAlignment="1">
      <alignment horizontal="center" vertical="center"/>
    </xf>
    <xf numFmtId="46" fontId="3" fillId="2" borderId="8" xfId="0" applyNumberFormat="1" applyFon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46" fontId="0" fillId="2" borderId="8" xfId="0" applyNumberForma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46" fontId="7" fillId="3" borderId="8" xfId="0" applyNumberFormat="1" applyFont="1" applyFill="1" applyBorder="1" applyAlignment="1">
      <alignment horizontal="center" vertical="center" wrapText="1"/>
    </xf>
    <xf numFmtId="19" fontId="3" fillId="3" borderId="8" xfId="0" applyNumberFormat="1" applyFont="1" applyFill="1" applyBorder="1" applyAlignment="1">
      <alignment horizontal="center" vertical="center"/>
    </xf>
    <xf numFmtId="46" fontId="3" fillId="3" borderId="8" xfId="0" applyNumberFormat="1" applyFont="1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46" fontId="0" fillId="3" borderId="8" xfId="0" applyNumberFormat="1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46" fontId="10" fillId="2" borderId="8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46" fontId="7" fillId="3" borderId="8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46" fontId="6" fillId="2" borderId="1" xfId="0" applyNumberFormat="1" applyFont="1" applyFill="1" applyBorder="1" applyAlignment="1">
      <alignment horizontal="center"/>
    </xf>
    <xf numFmtId="18" fontId="13" fillId="0" borderId="8" xfId="0" applyNumberFormat="1" applyFont="1" applyFill="1" applyBorder="1" applyAlignment="1">
      <alignment horizontal="center"/>
    </xf>
    <xf numFmtId="46" fontId="7" fillId="0" borderId="1" xfId="0" applyNumberFormat="1" applyFont="1" applyFill="1" applyBorder="1" applyAlignment="1">
      <alignment horizontal="center"/>
    </xf>
    <xf numFmtId="46" fontId="13" fillId="0" borderId="8" xfId="0" applyNumberFormat="1" applyFont="1" applyFill="1" applyBorder="1" applyAlignment="1">
      <alignment horizontal="center"/>
    </xf>
    <xf numFmtId="0" fontId="13" fillId="0" borderId="8" xfId="0" applyFont="1" applyFill="1" applyBorder="1" applyAlignment="1">
      <alignment horizontal="center" wrapText="1"/>
    </xf>
    <xf numFmtId="21" fontId="13" fillId="0" borderId="8" xfId="0" applyNumberFormat="1" applyFont="1" applyFill="1" applyBorder="1" applyAlignment="1">
      <alignment horizontal="center" wrapText="1"/>
    </xf>
    <xf numFmtId="49" fontId="13" fillId="0" borderId="8" xfId="0" applyNumberFormat="1" applyFont="1" applyFill="1" applyBorder="1" applyAlignment="1">
      <alignment horizontal="center" wrapText="1"/>
    </xf>
    <xf numFmtId="46" fontId="7" fillId="0" borderId="1" xfId="0" applyNumberFormat="1" applyFont="1" applyFill="1" applyBorder="1" applyAlignment="1">
      <alignment horizontal="center"/>
    </xf>
    <xf numFmtId="0" fontId="13" fillId="0" borderId="0" xfId="0" applyFont="1" applyFill="1" applyAlignment="1">
      <alignment horizontal="center"/>
    </xf>
    <xf numFmtId="0" fontId="12" fillId="2" borderId="0" xfId="0" applyFont="1" applyFill="1" applyAlignment="1">
      <alignment horizontal="center"/>
    </xf>
    <xf numFmtId="0" fontId="12" fillId="2" borderId="8" xfId="0" applyFont="1" applyFill="1" applyBorder="1"/>
    <xf numFmtId="0" fontId="13" fillId="0" borderId="8" xfId="0" applyFont="1" applyFill="1" applyBorder="1"/>
    <xf numFmtId="0" fontId="12" fillId="2" borderId="8" xfId="0" applyFont="1" applyFill="1" applyBorder="1" applyAlignment="1"/>
    <xf numFmtId="46" fontId="12" fillId="2" borderId="8" xfId="0" applyNumberFormat="1" applyFont="1" applyFill="1" applyBorder="1" applyAlignment="1"/>
    <xf numFmtId="21" fontId="12" fillId="2" borderId="8" xfId="0" applyNumberFormat="1" applyFont="1" applyFill="1" applyBorder="1" applyAlignment="1"/>
    <xf numFmtId="0" fontId="12" fillId="2" borderId="8" xfId="0" applyFont="1" applyFill="1" applyBorder="1" applyAlignment="1">
      <alignment wrapText="1"/>
    </xf>
    <xf numFmtId="21" fontId="12" fillId="2" borderId="8" xfId="0" applyNumberFormat="1" applyFont="1" applyFill="1" applyBorder="1" applyAlignment="1">
      <alignment wrapText="1"/>
    </xf>
    <xf numFmtId="0" fontId="12" fillId="2" borderId="8" xfId="0" applyNumberFormat="1" applyFont="1" applyFill="1" applyBorder="1" applyAlignment="1"/>
    <xf numFmtId="0" fontId="12" fillId="2" borderId="0" xfId="0" applyFont="1" applyFill="1" applyAlignment="1"/>
    <xf numFmtId="0" fontId="13" fillId="2" borderId="8" xfId="0" applyFont="1" applyFill="1" applyBorder="1" applyAlignment="1"/>
    <xf numFmtId="18" fontId="13" fillId="2" borderId="8" xfId="0" applyNumberFormat="1" applyFont="1" applyFill="1" applyBorder="1" applyAlignment="1"/>
    <xf numFmtId="46" fontId="13" fillId="2" borderId="8" xfId="0" applyNumberFormat="1" applyFont="1" applyFill="1" applyBorder="1" applyAlignment="1">
      <alignment horizontal="center"/>
    </xf>
    <xf numFmtId="46" fontId="13" fillId="2" borderId="8" xfId="0" applyNumberFormat="1" applyFont="1" applyFill="1" applyBorder="1" applyAlignment="1"/>
    <xf numFmtId="0" fontId="13" fillId="2" borderId="8" xfId="0" applyFont="1" applyFill="1" applyBorder="1" applyAlignment="1">
      <alignment wrapText="1"/>
    </xf>
    <xf numFmtId="21" fontId="13" fillId="2" borderId="8" xfId="0" applyNumberFormat="1" applyFont="1" applyFill="1" applyBorder="1" applyAlignment="1">
      <alignment wrapText="1"/>
    </xf>
    <xf numFmtId="0" fontId="13" fillId="2" borderId="8" xfId="0" applyNumberFormat="1" applyFont="1" applyFill="1" applyBorder="1" applyAlignment="1"/>
    <xf numFmtId="0" fontId="13" fillId="2" borderId="0" xfId="0" applyFont="1" applyFill="1" applyAlignment="1"/>
    <xf numFmtId="0" fontId="13" fillId="0" borderId="8" xfId="0" applyFont="1" applyFill="1" applyBorder="1" applyAlignment="1"/>
    <xf numFmtId="18" fontId="13" fillId="0" borderId="8" xfId="0" applyNumberFormat="1" applyFont="1" applyFill="1" applyBorder="1" applyAlignment="1"/>
    <xf numFmtId="46" fontId="13" fillId="0" borderId="8" xfId="0" applyNumberFormat="1" applyFont="1" applyFill="1" applyBorder="1" applyAlignment="1">
      <alignment horizontal="center"/>
    </xf>
    <xf numFmtId="46" fontId="13" fillId="0" borderId="8" xfId="0" applyNumberFormat="1" applyFont="1" applyFill="1" applyBorder="1" applyAlignment="1"/>
    <xf numFmtId="21" fontId="13" fillId="0" borderId="8" xfId="0" applyNumberFormat="1" applyFont="1" applyFill="1" applyBorder="1" applyAlignment="1"/>
    <xf numFmtId="0" fontId="13" fillId="0" borderId="8" xfId="0" applyFont="1" applyFill="1" applyBorder="1" applyAlignment="1">
      <alignment wrapText="1"/>
    </xf>
    <xf numFmtId="21" fontId="13" fillId="0" borderId="8" xfId="0" applyNumberFormat="1" applyFont="1" applyFill="1" applyBorder="1" applyAlignment="1">
      <alignment wrapText="1"/>
    </xf>
    <xf numFmtId="0" fontId="13" fillId="0" borderId="8" xfId="0" applyNumberFormat="1" applyFont="1" applyFill="1" applyBorder="1" applyAlignment="1"/>
    <xf numFmtId="0" fontId="13" fillId="0" borderId="0" xfId="0" applyFont="1" applyFill="1" applyAlignment="1"/>
    <xf numFmtId="46" fontId="0" fillId="0" borderId="0" xfId="0" applyNumberFormat="1" applyAlignment="1">
      <alignment horizontal="center" vertical="center"/>
    </xf>
    <xf numFmtId="46" fontId="12" fillId="2" borderId="8" xfId="0" applyNumberFormat="1" applyFont="1" applyFill="1" applyBorder="1" applyAlignment="1">
      <alignment horizontal="center"/>
    </xf>
    <xf numFmtId="18" fontId="12" fillId="2" borderId="8" xfId="0" applyNumberFormat="1" applyFont="1" applyFill="1" applyBorder="1"/>
    <xf numFmtId="49" fontId="7" fillId="3" borderId="3" xfId="0" applyNumberFormat="1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49" fontId="3" fillId="3" borderId="3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wrapText="1"/>
    </xf>
    <xf numFmtId="0" fontId="14" fillId="2" borderId="5" xfId="0" applyFont="1" applyFill="1" applyBorder="1" applyAlignment="1">
      <alignment horizontal="center" wrapText="1"/>
    </xf>
    <xf numFmtId="49" fontId="3" fillId="5" borderId="1" xfId="0" applyNumberFormat="1" applyFont="1" applyFill="1" applyBorder="1" applyAlignment="1">
      <alignment horizontal="center" wrapText="1"/>
    </xf>
    <xf numFmtId="0" fontId="0" fillId="5" borderId="5" xfId="0" applyFill="1" applyBorder="1" applyAlignment="1">
      <alignment horizontal="center"/>
    </xf>
    <xf numFmtId="0" fontId="14" fillId="2" borderId="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AH21"/>
  <sheetViews>
    <sheetView workbookViewId="0">
      <pane ySplit="740" activePane="bottomLeft"/>
      <selection activeCell="AH1" sqref="AH1"/>
      <selection pane="bottomLeft" activeCell="B10" sqref="B10:B11"/>
    </sheetView>
  </sheetViews>
  <sheetFormatPr baseColWidth="10" defaultColWidth="10.85546875" defaultRowHeight="13"/>
  <cols>
    <col min="1" max="1" width="13.42578125" style="90" customWidth="1"/>
    <col min="2" max="2" width="10.85546875" style="90"/>
    <col min="3" max="3" width="11.28515625" style="90" customWidth="1"/>
    <col min="4" max="4" width="10.85546875" style="90"/>
    <col min="5" max="5" width="12.140625" style="90" customWidth="1"/>
    <col min="6" max="6" width="10.85546875" style="90"/>
    <col min="7" max="7" width="12.140625" style="90" customWidth="1"/>
    <col min="8" max="14" width="10.85546875" style="90"/>
    <col min="15" max="15" width="12.140625" style="90" customWidth="1"/>
    <col min="16" max="16" width="10.85546875" style="90"/>
    <col min="17" max="17" width="12.85546875" style="90" customWidth="1"/>
    <col min="18" max="18" width="10.85546875" style="90"/>
    <col min="19" max="19" width="12.85546875" style="90" customWidth="1"/>
    <col min="20" max="20" width="10.85546875" style="90"/>
    <col min="21" max="21" width="12.85546875" style="90" customWidth="1"/>
    <col min="22" max="32" width="10.85546875" style="90"/>
    <col min="33" max="33" width="8.7109375" style="90" bestFit="1" customWidth="1"/>
    <col min="34" max="34" width="31.42578125" style="90" customWidth="1"/>
    <col min="35" max="16384" width="10.85546875" style="90"/>
  </cols>
  <sheetData>
    <row r="1" spans="1:34" s="69" customFormat="1" ht="26">
      <c r="A1" s="65" t="s">
        <v>199</v>
      </c>
      <c r="B1" s="66" t="s">
        <v>163</v>
      </c>
      <c r="C1" s="65" t="s">
        <v>150</v>
      </c>
      <c r="D1" s="65" t="s">
        <v>210</v>
      </c>
      <c r="E1" s="65" t="s">
        <v>151</v>
      </c>
      <c r="F1" s="65" t="s">
        <v>152</v>
      </c>
      <c r="G1" s="65" t="s">
        <v>153</v>
      </c>
      <c r="H1" s="65" t="s">
        <v>154</v>
      </c>
      <c r="I1" s="65" t="s">
        <v>0</v>
      </c>
      <c r="J1" s="65" t="s">
        <v>1</v>
      </c>
      <c r="K1" s="65" t="s">
        <v>2</v>
      </c>
      <c r="L1" s="65" t="s">
        <v>3</v>
      </c>
      <c r="M1" s="65" t="s">
        <v>4</v>
      </c>
      <c r="N1" s="65" t="s">
        <v>5</v>
      </c>
      <c r="O1" s="65" t="s">
        <v>6</v>
      </c>
      <c r="P1" s="65" t="s">
        <v>7</v>
      </c>
      <c r="Q1" s="65" t="s">
        <v>8</v>
      </c>
      <c r="R1" s="65" t="s">
        <v>9</v>
      </c>
      <c r="S1" s="65" t="s">
        <v>10</v>
      </c>
      <c r="T1" s="65" t="s">
        <v>11</v>
      </c>
      <c r="U1" s="65" t="s">
        <v>12</v>
      </c>
      <c r="V1" s="65" t="s">
        <v>55</v>
      </c>
      <c r="W1" s="65" t="s">
        <v>204</v>
      </c>
      <c r="X1" s="65" t="s">
        <v>205</v>
      </c>
      <c r="Y1" s="65" t="s">
        <v>206</v>
      </c>
      <c r="Z1" s="65" t="s">
        <v>207</v>
      </c>
      <c r="AA1" s="65" t="s">
        <v>208</v>
      </c>
      <c r="AB1" s="65" t="s">
        <v>209</v>
      </c>
      <c r="AC1" s="67" t="s">
        <v>200</v>
      </c>
      <c r="AD1" s="67" t="s">
        <v>201</v>
      </c>
      <c r="AE1" s="67" t="s">
        <v>202</v>
      </c>
      <c r="AF1" s="67" t="s">
        <v>203</v>
      </c>
      <c r="AG1" s="68" t="s">
        <v>54</v>
      </c>
    </row>
    <row r="2" spans="1:34" s="75" customFormat="1" ht="64" customHeight="1">
      <c r="A2" s="70" t="s">
        <v>166</v>
      </c>
      <c r="B2" s="132" t="s">
        <v>164</v>
      </c>
      <c r="C2" s="71">
        <v>0.45076388888888891</v>
      </c>
      <c r="D2" s="72">
        <v>3.4097222222222223E-2</v>
      </c>
      <c r="E2" s="71">
        <v>0.48994212962962963</v>
      </c>
      <c r="F2" s="72">
        <f>(MOD(E2-C2,1))</f>
        <v>3.9178240740740722E-2</v>
      </c>
      <c r="G2" s="71">
        <v>0.5204050925925926</v>
      </c>
      <c r="H2" s="72">
        <f>(MOD(G2-E2,1))</f>
        <v>3.0462962962962969E-2</v>
      </c>
      <c r="I2" s="71">
        <v>0.56129629629629629</v>
      </c>
      <c r="J2" s="72">
        <f>(MOD(I2-G2,1))</f>
        <v>4.0891203703703694E-2</v>
      </c>
      <c r="K2" s="71">
        <v>0.59150462962962969</v>
      </c>
      <c r="L2" s="72">
        <f>(MOD(K2-I2,1))</f>
        <v>3.0208333333333393E-2</v>
      </c>
      <c r="M2" s="71">
        <v>0.62334490740740744</v>
      </c>
      <c r="N2" s="72">
        <f>(MOD(M2-K2,1))</f>
        <v>3.1840277777777759E-2</v>
      </c>
      <c r="O2" s="71">
        <v>0.65516203703703701</v>
      </c>
      <c r="P2" s="72">
        <f>(MOD(O2-M2,1))</f>
        <v>3.181712962962957E-2</v>
      </c>
      <c r="Q2" s="71">
        <v>0.69281250000000005</v>
      </c>
      <c r="R2" s="72">
        <f>(MOD(Q2-O2,1))</f>
        <v>3.7650462962963038E-2</v>
      </c>
      <c r="S2" s="71">
        <v>0.72601851851851851</v>
      </c>
      <c r="T2" s="72">
        <f>(MOD(S2-Q2,1))</f>
        <v>3.3206018518518454E-2</v>
      </c>
      <c r="U2" s="71">
        <v>0.7578125</v>
      </c>
      <c r="V2" s="72">
        <f>(MOD(U2-S2,1))</f>
        <v>3.1793981481481493E-2</v>
      </c>
      <c r="W2" s="71">
        <v>0.79489583333333336</v>
      </c>
      <c r="X2" s="72">
        <f>(MOD(W2-U2,1))</f>
        <v>3.7083333333333357E-2</v>
      </c>
      <c r="Y2" s="71">
        <v>0.83762731481481489</v>
      </c>
      <c r="Z2" s="72">
        <f>(MOD(Y2-W2,1))</f>
        <v>4.2731481481481537E-2</v>
      </c>
      <c r="AA2" s="71">
        <v>0.87262731481481481</v>
      </c>
      <c r="AB2" s="72">
        <f>(MOD(AA2-Y2,1))</f>
        <v>3.499999999999992E-2</v>
      </c>
      <c r="AC2" s="73">
        <v>13</v>
      </c>
      <c r="AD2" s="73">
        <f>AC2*5</f>
        <v>65</v>
      </c>
      <c r="AE2" s="74">
        <f>SUM(D2+F2+H2+J2+L2+N2+P2+R2+T2+V2+X2+Z2+AB2)</f>
        <v>0.45596064814814813</v>
      </c>
      <c r="AF2" s="73">
        <f>AC2*1400</f>
        <v>18200</v>
      </c>
      <c r="AG2" s="74">
        <f>AVERAGE(F2,H2,J2,L2,N2,P2,R2,T2,V2,X2,Z2,AB2,D2)</f>
        <v>3.5073896011396009E-2</v>
      </c>
      <c r="AH2" s="74"/>
    </row>
    <row r="3" spans="1:34" s="75" customFormat="1" ht="53" customHeight="1">
      <c r="A3" s="76" t="s">
        <v>165</v>
      </c>
      <c r="B3" s="133"/>
      <c r="C3" s="77" t="s">
        <v>167</v>
      </c>
      <c r="D3" s="77"/>
      <c r="E3" s="77" t="s">
        <v>168</v>
      </c>
      <c r="F3" s="77"/>
      <c r="G3" s="77" t="s">
        <v>169</v>
      </c>
      <c r="H3" s="77"/>
      <c r="I3" s="77" t="s">
        <v>170</v>
      </c>
      <c r="J3" s="77"/>
      <c r="K3" s="77" t="s">
        <v>167</v>
      </c>
      <c r="L3" s="77"/>
      <c r="M3" s="77" t="s">
        <v>168</v>
      </c>
      <c r="N3" s="77"/>
      <c r="O3" s="77" t="s">
        <v>169</v>
      </c>
      <c r="P3" s="77"/>
      <c r="Q3" s="77" t="s">
        <v>170</v>
      </c>
      <c r="R3" s="77"/>
      <c r="S3" s="77" t="s">
        <v>167</v>
      </c>
      <c r="T3" s="77"/>
      <c r="U3" s="77" t="s">
        <v>168</v>
      </c>
      <c r="V3" s="77"/>
      <c r="W3" s="77" t="s">
        <v>171</v>
      </c>
      <c r="X3" s="77"/>
      <c r="Y3" s="73" t="s">
        <v>15</v>
      </c>
      <c r="Z3" s="73"/>
      <c r="AA3" s="73" t="s">
        <v>167</v>
      </c>
      <c r="AB3" s="73"/>
      <c r="AC3" s="73"/>
      <c r="AD3" s="73"/>
      <c r="AE3" s="73"/>
      <c r="AF3" s="73"/>
      <c r="AG3" s="73"/>
      <c r="AH3" s="73"/>
    </row>
    <row r="4" spans="1:34" s="83" customFormat="1" ht="71" customHeight="1">
      <c r="A4" s="78" t="s">
        <v>216</v>
      </c>
      <c r="B4" s="134" t="s">
        <v>82</v>
      </c>
      <c r="C4" s="79">
        <v>0.44907407407407413</v>
      </c>
      <c r="D4" s="80">
        <v>3.2407407407407406E-2</v>
      </c>
      <c r="E4" s="79">
        <v>0.47847222222222219</v>
      </c>
      <c r="F4" s="80">
        <f>(MOD(E4-C4,1))</f>
        <v>2.9398148148148062E-2</v>
      </c>
      <c r="G4" s="79">
        <v>0.51339120370370372</v>
      </c>
      <c r="H4" s="80">
        <f>(MOD(G4-E4,1))</f>
        <v>3.4918981481481537E-2</v>
      </c>
      <c r="I4" s="79">
        <v>0.55181712962962959</v>
      </c>
      <c r="J4" s="80">
        <f>(MOD(I4-G4,1))</f>
        <v>3.8425925925925863E-2</v>
      </c>
      <c r="K4" s="79">
        <v>0.58483796296296298</v>
      </c>
      <c r="L4" s="80">
        <f>(MOD(K4-I4,1))</f>
        <v>3.3020833333333388E-2</v>
      </c>
      <c r="M4" s="79">
        <v>0.61466435185185186</v>
      </c>
      <c r="N4" s="80">
        <f>(MOD(M4-K4,1))</f>
        <v>2.9826388888888888E-2</v>
      </c>
      <c r="O4" s="79">
        <v>0.65222222222222226</v>
      </c>
      <c r="P4" s="80">
        <f>(MOD(O4-M4,1))</f>
        <v>3.7557870370370394E-2</v>
      </c>
      <c r="Q4" s="79">
        <v>0.69251157407407404</v>
      </c>
      <c r="R4" s="80">
        <f>(MOD(Q4-O4,1))</f>
        <v>4.0289351851851785E-2</v>
      </c>
      <c r="S4" s="79">
        <v>0.72685185185185175</v>
      </c>
      <c r="T4" s="80">
        <f>(MOD(S4-Q4,1))</f>
        <v>3.4340277777777706E-2</v>
      </c>
      <c r="U4" s="79">
        <v>0.75659722222222225</v>
      </c>
      <c r="V4" s="80">
        <f>(MOD(U4-S4,1))</f>
        <v>2.9745370370370505E-2</v>
      </c>
      <c r="W4" s="79">
        <v>0.79618055555555556</v>
      </c>
      <c r="X4" s="80">
        <f>(MOD(W4-U4,1))</f>
        <v>3.9583333333333304E-2</v>
      </c>
      <c r="Y4" s="79">
        <v>0.84218749999999998</v>
      </c>
      <c r="Z4" s="80">
        <f>(MOD(Y4-W4,1))</f>
        <v>4.600694444444442E-2</v>
      </c>
      <c r="AA4" s="79">
        <v>0.8759837962962963</v>
      </c>
      <c r="AB4" s="80">
        <f>(MOD(AA4-Y4,1))</f>
        <v>3.3796296296296324E-2</v>
      </c>
      <c r="AC4" s="81">
        <v>13</v>
      </c>
      <c r="AD4" s="81">
        <f>AC4*5</f>
        <v>65</v>
      </c>
      <c r="AE4" s="82">
        <f>SUM(D4+F4+H4+J4+L4+N4+P4+R4+T4+V4+X4+Z4+AB4)</f>
        <v>0.45931712962962956</v>
      </c>
      <c r="AF4" s="81">
        <f>AC4*1400</f>
        <v>18200</v>
      </c>
      <c r="AG4" s="82">
        <f>AVERAGE(F4,H4,J4,L4,N4,P4,R4,T4,V4,X4,Z4,AB4,D4)</f>
        <v>3.5332086894586889E-2</v>
      </c>
      <c r="AH4" s="81"/>
    </row>
    <row r="5" spans="1:34" s="83" customFormat="1" ht="53" customHeight="1">
      <c r="A5" s="84" t="s">
        <v>198</v>
      </c>
      <c r="B5" s="131"/>
      <c r="C5" s="85" t="s">
        <v>19</v>
      </c>
      <c r="D5" s="85"/>
      <c r="E5" s="85" t="s">
        <v>16</v>
      </c>
      <c r="F5" s="85"/>
      <c r="G5" s="85" t="s">
        <v>17</v>
      </c>
      <c r="H5" s="85"/>
      <c r="I5" s="85" t="s">
        <v>18</v>
      </c>
      <c r="J5" s="85"/>
      <c r="K5" s="85" t="s">
        <v>19</v>
      </c>
      <c r="L5" s="85"/>
      <c r="M5" s="85" t="s">
        <v>16</v>
      </c>
      <c r="N5" s="85"/>
      <c r="O5" s="85" t="s">
        <v>17</v>
      </c>
      <c r="P5" s="85"/>
      <c r="Q5" s="85" t="s">
        <v>18</v>
      </c>
      <c r="R5" s="85"/>
      <c r="S5" s="85" t="s">
        <v>19</v>
      </c>
      <c r="T5" s="85"/>
      <c r="U5" s="85" t="s">
        <v>16</v>
      </c>
      <c r="V5" s="85"/>
      <c r="W5" s="85" t="s">
        <v>17</v>
      </c>
      <c r="X5" s="85"/>
      <c r="Y5" s="85" t="s">
        <v>18</v>
      </c>
      <c r="Z5" s="85"/>
      <c r="AA5" s="85" t="s">
        <v>16</v>
      </c>
      <c r="AB5" s="85"/>
      <c r="AC5" s="81"/>
      <c r="AD5" s="81"/>
      <c r="AE5" s="81"/>
      <c r="AF5" s="81"/>
      <c r="AG5" s="81"/>
      <c r="AH5" s="73"/>
    </row>
    <row r="6" spans="1:34" s="75" customFormat="1" ht="80" customHeight="1">
      <c r="A6" s="86" t="s">
        <v>218</v>
      </c>
      <c r="B6" s="132" t="s">
        <v>220</v>
      </c>
      <c r="C6" s="71">
        <v>0.45325231481481482</v>
      </c>
      <c r="D6" s="72">
        <v>3.6585648148148145E-2</v>
      </c>
      <c r="E6" s="71">
        <v>0.49847222222222221</v>
      </c>
      <c r="F6" s="72">
        <f>(MOD(E6-C6,1))</f>
        <v>4.5219907407407389E-2</v>
      </c>
      <c r="G6" s="71">
        <v>0.52606481481481482</v>
      </c>
      <c r="H6" s="72">
        <f>(MOD(G6-E6,1))</f>
        <v>2.7592592592592613E-2</v>
      </c>
      <c r="I6" s="71">
        <v>0.56238425925925928</v>
      </c>
      <c r="J6" s="72">
        <f>(MOD(I6-G6,1))</f>
        <v>3.631944444444446E-2</v>
      </c>
      <c r="K6" s="71">
        <v>0.60821759259259256</v>
      </c>
      <c r="L6" s="72">
        <f>(MOD(K6-I6,1))</f>
        <v>4.5833333333333282E-2</v>
      </c>
      <c r="M6" s="71">
        <v>0.64111111111111108</v>
      </c>
      <c r="N6" s="72">
        <f>(MOD(M6-K6,1))</f>
        <v>3.2893518518518516E-2</v>
      </c>
      <c r="O6" s="71">
        <v>0.67858796296296298</v>
      </c>
      <c r="P6" s="72">
        <f>(MOD(O6-M6,1))</f>
        <v>3.74768518518519E-2</v>
      </c>
      <c r="Q6" s="71">
        <v>0.71567129629629633</v>
      </c>
      <c r="R6" s="72">
        <f>(MOD(Q6-O6,1))</f>
        <v>3.7083333333333357E-2</v>
      </c>
      <c r="S6" s="71">
        <v>0.75578703703703709</v>
      </c>
      <c r="T6" s="72">
        <f>(MOD(S6-Q6,1))</f>
        <v>4.0115740740740757E-2</v>
      </c>
      <c r="U6" s="71">
        <v>0.79895833333333333</v>
      </c>
      <c r="V6" s="72">
        <f>(MOD(U6-S6,1))</f>
        <v>4.3171296296296235E-2</v>
      </c>
      <c r="W6" s="71">
        <v>0.84054398148148157</v>
      </c>
      <c r="X6" s="72">
        <f>(MOD(W6-U6,1))</f>
        <v>4.1585648148148247E-2</v>
      </c>
      <c r="Y6" s="71">
        <v>0.88568287037037041</v>
      </c>
      <c r="Z6" s="72">
        <f>(MOD(Y6-W6,1))</f>
        <v>4.513888888888884E-2</v>
      </c>
      <c r="AA6" s="71"/>
      <c r="AB6" s="72"/>
      <c r="AC6" s="73">
        <v>12</v>
      </c>
      <c r="AD6" s="73">
        <f>AC6*5</f>
        <v>60</v>
      </c>
      <c r="AE6" s="74">
        <f>SUM(D6+F6+H6+J6+L6+N6+P6+R6+T6+V6+X6+Z6+AB6)</f>
        <v>0.46901620370370373</v>
      </c>
      <c r="AF6" s="73">
        <f>AC6*1400</f>
        <v>16800</v>
      </c>
      <c r="AG6" s="74">
        <f>AVERAGE(F6,H6,J6,L6,N6,P6,R6,T6,V6,X6,Z6,AB6,D6)</f>
        <v>3.9084683641975308E-2</v>
      </c>
      <c r="AH6" s="73"/>
    </row>
    <row r="7" spans="1:34" s="75" customFormat="1" ht="86" customHeight="1">
      <c r="A7" s="76" t="s">
        <v>165</v>
      </c>
      <c r="B7" s="131"/>
      <c r="C7" s="77" t="s">
        <v>22</v>
      </c>
      <c r="D7" s="77"/>
      <c r="E7" s="77" t="s">
        <v>23</v>
      </c>
      <c r="F7" s="77"/>
      <c r="G7" s="77" t="s">
        <v>24</v>
      </c>
      <c r="H7" s="77"/>
      <c r="I7" s="77" t="s">
        <v>25</v>
      </c>
      <c r="J7" s="77"/>
      <c r="K7" s="77" t="s">
        <v>26</v>
      </c>
      <c r="L7" s="77"/>
      <c r="M7" s="77"/>
      <c r="N7" s="77"/>
      <c r="O7" s="77"/>
      <c r="P7" s="77"/>
      <c r="Q7" s="77"/>
      <c r="R7" s="77"/>
      <c r="S7" s="77" t="s">
        <v>23</v>
      </c>
      <c r="T7" s="77"/>
      <c r="U7" s="77" t="s">
        <v>23</v>
      </c>
      <c r="V7" s="77"/>
      <c r="W7" s="77" t="s">
        <v>27</v>
      </c>
      <c r="X7" s="77"/>
      <c r="Y7" s="77" t="s">
        <v>27</v>
      </c>
      <c r="Z7" s="77"/>
      <c r="AA7" s="77"/>
      <c r="AB7" s="77"/>
      <c r="AC7" s="73"/>
      <c r="AD7" s="73"/>
      <c r="AE7" s="73"/>
      <c r="AF7" s="73"/>
      <c r="AG7" s="73"/>
      <c r="AH7" s="81"/>
    </row>
    <row r="8" spans="1:34" s="83" customFormat="1" ht="55" customHeight="1">
      <c r="A8" s="78" t="s">
        <v>219</v>
      </c>
      <c r="B8" s="134" t="s">
        <v>221</v>
      </c>
      <c r="C8" s="79">
        <v>0.45217592592592593</v>
      </c>
      <c r="D8" s="80">
        <v>3.5509259259259261E-2</v>
      </c>
      <c r="E8" s="79">
        <v>0.48927083333333332</v>
      </c>
      <c r="F8" s="80">
        <f>(MOD(E8-C8,1))</f>
        <v>3.7094907407407396E-2</v>
      </c>
      <c r="G8" s="79">
        <v>0.52946759259259257</v>
      </c>
      <c r="H8" s="80">
        <f>(MOD(G8-E8,1))</f>
        <v>4.0196759259259252E-2</v>
      </c>
      <c r="I8" s="79">
        <v>0.56649305555555551</v>
      </c>
      <c r="J8" s="80">
        <f>(MOD(I8-G8,1))</f>
        <v>3.7025462962962941E-2</v>
      </c>
      <c r="K8" s="79">
        <v>0.60586805555555556</v>
      </c>
      <c r="L8" s="80">
        <f>(MOD(K8-I8,1))</f>
        <v>3.9375000000000049E-2</v>
      </c>
      <c r="M8" s="79">
        <v>0.64258101851851845</v>
      </c>
      <c r="N8" s="80">
        <f>(MOD(M8-K8,1))</f>
        <v>3.6712962962962892E-2</v>
      </c>
      <c r="O8" s="79">
        <v>0.68136574074074074</v>
      </c>
      <c r="P8" s="80">
        <f>(MOD(O8-M8,1))</f>
        <v>3.878472222222229E-2</v>
      </c>
      <c r="Q8" s="79">
        <v>0.72008101851851858</v>
      </c>
      <c r="R8" s="80">
        <f>(MOD(Q8-O8,1))</f>
        <v>3.8715277777777835E-2</v>
      </c>
      <c r="S8" s="79">
        <v>0.76255787037037026</v>
      </c>
      <c r="T8" s="80">
        <f>(MOD(S8-Q8,1))</f>
        <v>4.2476851851851682E-2</v>
      </c>
      <c r="U8" s="79">
        <v>0.80481481481481476</v>
      </c>
      <c r="V8" s="80">
        <f>(MOD(U8-S8,1))</f>
        <v>4.22569444444445E-2</v>
      </c>
      <c r="W8" s="79">
        <v>0.84564814814814815</v>
      </c>
      <c r="X8" s="80">
        <f>(MOD(W8-U8,1))</f>
        <v>4.0833333333333388E-2</v>
      </c>
      <c r="Y8" s="79">
        <v>0.88611111111111107</v>
      </c>
      <c r="Z8" s="80">
        <f>(MOD(Y8-W8,1))</f>
        <v>4.0462962962962923E-2</v>
      </c>
      <c r="AA8" s="79"/>
      <c r="AB8" s="80"/>
      <c r="AC8" s="81">
        <v>12</v>
      </c>
      <c r="AD8" s="81">
        <f>AC8*5</f>
        <v>60</v>
      </c>
      <c r="AE8" s="82">
        <f>SUM(D8+F8+H8+J8+L8+N8+P8+R8+T8+V8+X8+Z8+AB8)</f>
        <v>0.46944444444444444</v>
      </c>
      <c r="AF8" s="81">
        <f>AC8*1400</f>
        <v>16800</v>
      </c>
      <c r="AG8" s="82">
        <f>AVERAGE(F8,H8,J8,L8,N8,P8,R8,T8,V8,X8,Z8,AB8,D8)</f>
        <v>3.9120370370370368E-2</v>
      </c>
      <c r="AH8" s="81"/>
    </row>
    <row r="9" spans="1:34" s="83" customFormat="1" ht="64" customHeight="1" thickBot="1">
      <c r="A9" s="84" t="s">
        <v>198</v>
      </c>
      <c r="B9" s="131"/>
      <c r="C9" s="85" t="s">
        <v>28</v>
      </c>
      <c r="D9" s="85"/>
      <c r="E9" s="85" t="s">
        <v>29</v>
      </c>
      <c r="F9" s="85"/>
      <c r="G9" s="85" t="s">
        <v>20</v>
      </c>
      <c r="H9" s="85"/>
      <c r="I9" s="85" t="s">
        <v>30</v>
      </c>
      <c r="J9" s="85"/>
      <c r="K9" s="85" t="s">
        <v>31</v>
      </c>
      <c r="L9" s="85"/>
      <c r="M9" s="85" t="s">
        <v>32</v>
      </c>
      <c r="N9" s="85"/>
      <c r="O9" s="85" t="s">
        <v>33</v>
      </c>
      <c r="P9" s="85"/>
      <c r="Q9" s="85" t="s">
        <v>30</v>
      </c>
      <c r="R9" s="85"/>
      <c r="S9" s="85" t="s">
        <v>34</v>
      </c>
      <c r="T9" s="85"/>
      <c r="U9" s="85" t="s">
        <v>32</v>
      </c>
      <c r="V9" s="85"/>
      <c r="W9" s="85" t="s">
        <v>33</v>
      </c>
      <c r="X9" s="85"/>
      <c r="Y9" s="85" t="s">
        <v>30</v>
      </c>
      <c r="Z9" s="85"/>
      <c r="AA9" s="85"/>
      <c r="AB9" s="85"/>
      <c r="AC9" s="81"/>
      <c r="AD9" s="81"/>
      <c r="AE9" s="81"/>
      <c r="AF9" s="81"/>
      <c r="AG9" s="81"/>
      <c r="AH9" s="73"/>
    </row>
    <row r="10" spans="1:34" s="75" customFormat="1" ht="38" customHeight="1">
      <c r="A10" s="86" t="s">
        <v>211</v>
      </c>
      <c r="B10" s="132" t="s">
        <v>93</v>
      </c>
      <c r="C10" s="71">
        <v>0.45276620370370368</v>
      </c>
      <c r="D10" s="64">
        <v>3.6099537037037034E-2</v>
      </c>
      <c r="E10" s="71">
        <v>0.48813657407407413</v>
      </c>
      <c r="F10" s="72">
        <f>(MOD(E10-C10,1))</f>
        <v>3.5370370370370441E-2</v>
      </c>
      <c r="G10" s="71">
        <v>0.52714120370370365</v>
      </c>
      <c r="H10" s="72">
        <f>(MOD(G10-E10,1))</f>
        <v>3.9004629629629528E-2</v>
      </c>
      <c r="I10" s="71">
        <v>0.56379629629629624</v>
      </c>
      <c r="J10" s="72">
        <f>(MOD(I10-G10,1))</f>
        <v>3.6655092592592586E-2</v>
      </c>
      <c r="K10" s="71">
        <v>0.6</v>
      </c>
      <c r="L10" s="72">
        <f>(MOD(K10-I10,1))</f>
        <v>3.6203703703703738E-2</v>
      </c>
      <c r="M10" s="71">
        <v>0.63715277777777779</v>
      </c>
      <c r="N10" s="72">
        <f>(MOD(M10-K10,1))</f>
        <v>3.7152777777777812E-2</v>
      </c>
      <c r="O10" s="71">
        <v>0.68055555555555547</v>
      </c>
      <c r="P10" s="72">
        <f>(MOD(O10-M10,1))</f>
        <v>4.3402777777777679E-2</v>
      </c>
      <c r="Q10" s="71">
        <v>0.7197337962962963</v>
      </c>
      <c r="R10" s="72">
        <f>(MOD(Q10-O10,1))</f>
        <v>3.9178240740740833E-2</v>
      </c>
      <c r="S10" s="71">
        <v>0.75775462962962958</v>
      </c>
      <c r="T10" s="72">
        <f>(MOD(S10-Q10,1))</f>
        <v>3.8020833333333282E-2</v>
      </c>
      <c r="U10" s="71">
        <v>0.79965277777777777</v>
      </c>
      <c r="V10" s="72">
        <f>(MOD(U10-S10,1))</f>
        <v>4.1898148148148184E-2</v>
      </c>
      <c r="W10" s="71">
        <v>0.84513888888888899</v>
      </c>
      <c r="X10" s="72">
        <f>(MOD(W10-U10,1))</f>
        <v>4.5486111111111227E-2</v>
      </c>
      <c r="Y10" s="71">
        <v>0.90395833333333331</v>
      </c>
      <c r="Z10" s="72">
        <f>(MOD(Y10-W10,1))</f>
        <v>5.8819444444444313E-2</v>
      </c>
      <c r="AA10" s="71"/>
      <c r="AB10" s="72"/>
      <c r="AC10" s="73">
        <v>12</v>
      </c>
      <c r="AD10" s="73">
        <f>AC10*5</f>
        <v>60</v>
      </c>
      <c r="AE10" s="74">
        <f>SUM(D10+F10+H10+J10+L10+N10+P10+R10+T10+V10+X10+Z10+AB10)</f>
        <v>0.48729166666666668</v>
      </c>
      <c r="AF10" s="73">
        <f>AC10*1400</f>
        <v>16800</v>
      </c>
      <c r="AG10" s="74">
        <f>AVERAGE(F10,H10,J10,L10,N10,P10,R10,T10,V10,X10,Z10,AB10,D10)</f>
        <v>4.0607638888888888E-2</v>
      </c>
      <c r="AH10" s="73"/>
    </row>
    <row r="11" spans="1:34" s="75" customFormat="1" ht="44" customHeight="1">
      <c r="A11" s="76" t="s">
        <v>198</v>
      </c>
      <c r="B11" s="131"/>
      <c r="C11" s="77" t="s">
        <v>168</v>
      </c>
      <c r="D11" s="77"/>
      <c r="E11" s="77" t="s">
        <v>35</v>
      </c>
      <c r="F11" s="77"/>
      <c r="G11" s="77" t="s">
        <v>36</v>
      </c>
      <c r="H11" s="77"/>
      <c r="I11" s="77" t="s">
        <v>37</v>
      </c>
      <c r="J11" s="77"/>
      <c r="K11" s="77" t="s">
        <v>168</v>
      </c>
      <c r="L11" s="77"/>
      <c r="M11" s="77" t="s">
        <v>38</v>
      </c>
      <c r="N11" s="77"/>
      <c r="O11" s="77" t="s">
        <v>36</v>
      </c>
      <c r="P11" s="77"/>
      <c r="Q11" s="77" t="s">
        <v>39</v>
      </c>
      <c r="R11" s="77"/>
      <c r="S11" s="77" t="s">
        <v>168</v>
      </c>
      <c r="T11" s="77"/>
      <c r="U11" s="77" t="s">
        <v>38</v>
      </c>
      <c r="V11" s="77"/>
      <c r="W11" s="77" t="s">
        <v>36</v>
      </c>
      <c r="X11" s="77"/>
      <c r="Y11" s="77" t="s">
        <v>39</v>
      </c>
      <c r="Z11" s="77"/>
      <c r="AA11" s="77"/>
      <c r="AB11" s="77"/>
      <c r="AC11" s="73"/>
      <c r="AD11" s="73"/>
      <c r="AE11" s="73"/>
      <c r="AF11" s="73"/>
      <c r="AG11" s="73"/>
      <c r="AH11" s="81"/>
    </row>
    <row r="12" spans="1:34" s="83" customFormat="1" ht="40" customHeight="1">
      <c r="A12" s="78" t="s">
        <v>215</v>
      </c>
      <c r="B12" s="134" t="s">
        <v>40</v>
      </c>
      <c r="C12" s="79">
        <v>0.46129629629629632</v>
      </c>
      <c r="D12" s="80">
        <v>4.462962962962963E-2</v>
      </c>
      <c r="E12" s="79">
        <v>0.50311342592592589</v>
      </c>
      <c r="F12" s="80">
        <f>(MOD(E12-C12,1))</f>
        <v>4.1817129629629579E-2</v>
      </c>
      <c r="G12" s="79">
        <v>0.54934027777777772</v>
      </c>
      <c r="H12" s="80">
        <f>(MOD(G12-E12,1))</f>
        <v>4.6226851851851825E-2</v>
      </c>
      <c r="I12" s="79">
        <v>0.58854166666666663</v>
      </c>
      <c r="J12" s="80">
        <f>(MOD(I12-G12,1))</f>
        <v>3.9201388888888911E-2</v>
      </c>
      <c r="K12" s="79">
        <v>0.63530092592592591</v>
      </c>
      <c r="L12" s="80">
        <f>(MOD(K12-I12,1))</f>
        <v>4.6759259259259278E-2</v>
      </c>
      <c r="M12" s="79">
        <v>0.68112268518518515</v>
      </c>
      <c r="N12" s="80">
        <f>(MOD(M12-K12,1))</f>
        <v>4.5821759259259243E-2</v>
      </c>
      <c r="O12" s="79">
        <v>0.71909722222222217</v>
      </c>
      <c r="P12" s="80">
        <f>(MOD(O12-M12,1))</f>
        <v>3.7974537037037015E-2</v>
      </c>
      <c r="Q12" s="79">
        <v>0.7715277777777777</v>
      </c>
      <c r="R12" s="80">
        <f>(MOD(Q12-O12,1))</f>
        <v>5.2430555555555536E-2</v>
      </c>
      <c r="S12" s="79">
        <v>0.82024305555555566</v>
      </c>
      <c r="T12" s="80">
        <f>(MOD(S12-Q12,1))</f>
        <v>4.8715277777777954E-2</v>
      </c>
      <c r="U12" s="79">
        <v>0.85807870370370365</v>
      </c>
      <c r="V12" s="80">
        <f>(MOD(U12-S12,1))</f>
        <v>3.7835648148147993E-2</v>
      </c>
      <c r="W12" s="79"/>
      <c r="X12" s="80"/>
      <c r="Y12" s="79"/>
      <c r="Z12" s="80"/>
      <c r="AA12" s="79"/>
      <c r="AB12" s="80"/>
      <c r="AC12" s="81">
        <v>10</v>
      </c>
      <c r="AD12" s="81">
        <f>AC12*5</f>
        <v>50</v>
      </c>
      <c r="AE12" s="82">
        <f>SUM(D12+F12+H12+J12+L12+N12+P12+R12+T12+V12+X12+Z12+AB12)</f>
        <v>0.44141203703703696</v>
      </c>
      <c r="AF12" s="81">
        <f>AC12*1400</f>
        <v>14000</v>
      </c>
      <c r="AG12" s="82">
        <f>AVERAGE(F12,H12,J12,L12,N12,P12,R12,T12,V12,X12,Z12,AB12,D12)</f>
        <v>4.4141203703703696E-2</v>
      </c>
      <c r="AH12" s="81"/>
    </row>
    <row r="13" spans="1:34" s="83" customFormat="1" ht="41" customHeight="1">
      <c r="A13" s="84" t="s">
        <v>198</v>
      </c>
      <c r="B13" s="131"/>
      <c r="C13" s="85" t="s">
        <v>41</v>
      </c>
      <c r="D13" s="85"/>
      <c r="E13" s="85"/>
      <c r="F13" s="85"/>
      <c r="G13" s="85"/>
      <c r="H13" s="85"/>
      <c r="I13" s="85" t="s">
        <v>42</v>
      </c>
      <c r="J13" s="85"/>
      <c r="K13" s="85" t="s">
        <v>22</v>
      </c>
      <c r="L13" s="85"/>
      <c r="M13" s="85" t="s">
        <v>43</v>
      </c>
      <c r="N13" s="85"/>
      <c r="O13" s="85" t="s">
        <v>44</v>
      </c>
      <c r="P13" s="85"/>
      <c r="Q13" s="85" t="s">
        <v>22</v>
      </c>
      <c r="R13" s="85"/>
      <c r="S13" s="85" t="s">
        <v>45</v>
      </c>
      <c r="T13" s="85"/>
      <c r="U13" s="85" t="s">
        <v>41</v>
      </c>
      <c r="V13" s="85"/>
      <c r="W13" s="85"/>
      <c r="X13" s="85"/>
      <c r="Y13" s="85"/>
      <c r="Z13" s="85"/>
      <c r="AA13" s="85"/>
      <c r="AB13" s="85"/>
      <c r="AC13" s="81"/>
      <c r="AD13" s="81"/>
      <c r="AE13" s="81"/>
      <c r="AF13" s="81"/>
      <c r="AG13" s="81"/>
      <c r="AH13" s="73"/>
    </row>
    <row r="14" spans="1:34" s="75" customFormat="1" ht="69" customHeight="1">
      <c r="A14" s="86" t="s">
        <v>214</v>
      </c>
      <c r="B14" s="87" t="s">
        <v>81</v>
      </c>
      <c r="C14" s="71">
        <v>0.45934027777777775</v>
      </c>
      <c r="D14" s="72">
        <v>4.2673611111111114E-2</v>
      </c>
      <c r="E14" s="71">
        <v>0.50663194444444448</v>
      </c>
      <c r="F14" s="72">
        <f>(MOD(E14-C14,1))</f>
        <v>4.7291666666666732E-2</v>
      </c>
      <c r="G14" s="71">
        <v>0.54829861111111111</v>
      </c>
      <c r="H14" s="72">
        <f>(MOD(G14-E14,1))</f>
        <v>4.166666666666663E-2</v>
      </c>
      <c r="I14" s="71">
        <v>0.59270833333333328</v>
      </c>
      <c r="J14" s="72">
        <f>(MOD(I14-G14,1))</f>
        <v>4.440972222222217E-2</v>
      </c>
      <c r="K14" s="71">
        <v>0.6416087962962963</v>
      </c>
      <c r="L14" s="72">
        <f>(MOD(K14-I14,1))</f>
        <v>4.8900462962963021E-2</v>
      </c>
      <c r="M14" s="71">
        <v>0.6953125</v>
      </c>
      <c r="N14" s="72">
        <f>(MOD(M14-K14,1))</f>
        <v>5.3703703703703698E-2</v>
      </c>
      <c r="O14" s="71">
        <v>0.75115740740740744</v>
      </c>
      <c r="P14" s="72">
        <f>(MOD(O14-M14,1))</f>
        <v>5.584490740740744E-2</v>
      </c>
      <c r="Q14" s="71">
        <v>0.79961805555555554</v>
      </c>
      <c r="R14" s="72">
        <f>(MOD(Q14-O14,1))</f>
        <v>4.84606481481481E-2</v>
      </c>
      <c r="S14" s="71">
        <v>0.84888888888888892</v>
      </c>
      <c r="T14" s="72">
        <f>(MOD(S14-Q14,1))</f>
        <v>4.9270833333333375E-2</v>
      </c>
      <c r="U14" s="71"/>
      <c r="V14" s="72"/>
      <c r="W14" s="71"/>
      <c r="X14" s="72"/>
      <c r="Y14" s="71"/>
      <c r="Z14" s="72"/>
      <c r="AA14" s="71"/>
      <c r="AB14" s="72"/>
      <c r="AC14" s="73">
        <v>9</v>
      </c>
      <c r="AD14" s="73">
        <f>AC14*5</f>
        <v>45</v>
      </c>
      <c r="AE14" s="74">
        <f>SUM(D14+F14+H14+J14+L14+N14+P14+R14+T14+V14+X14+Z14+AB14)</f>
        <v>0.43222222222222229</v>
      </c>
      <c r="AF14" s="73">
        <f>AC14*1400</f>
        <v>12600</v>
      </c>
      <c r="AG14" s="74">
        <f>AVERAGE(F14,H14,J14,L14,N14,P14,R14,T14,V14,X14,Z14,AB14,D14)</f>
        <v>4.8024691358024701E-2</v>
      </c>
      <c r="AH14" s="73"/>
    </row>
    <row r="15" spans="1:34" s="75" customFormat="1" ht="57" customHeight="1">
      <c r="A15" s="76" t="s">
        <v>165</v>
      </c>
      <c r="B15" s="88"/>
      <c r="C15" s="71" t="s">
        <v>52</v>
      </c>
      <c r="D15" s="72"/>
      <c r="E15" s="71" t="s">
        <v>53</v>
      </c>
      <c r="F15" s="72"/>
      <c r="G15" s="71" t="s">
        <v>20</v>
      </c>
      <c r="H15" s="72"/>
      <c r="I15" s="71" t="s">
        <v>21</v>
      </c>
      <c r="J15" s="72"/>
      <c r="K15" s="71" t="s">
        <v>29</v>
      </c>
      <c r="L15" s="72"/>
      <c r="M15" s="71" t="s">
        <v>20</v>
      </c>
      <c r="N15" s="72"/>
      <c r="O15" s="71" t="s">
        <v>21</v>
      </c>
      <c r="P15" s="72"/>
      <c r="Q15" s="71" t="s">
        <v>53</v>
      </c>
      <c r="R15" s="72"/>
      <c r="S15" s="71" t="s">
        <v>20</v>
      </c>
      <c r="T15" s="72"/>
      <c r="U15" s="71"/>
      <c r="V15" s="72"/>
      <c r="W15" s="71"/>
      <c r="X15" s="72"/>
      <c r="Y15" s="71"/>
      <c r="Z15" s="72"/>
      <c r="AA15" s="71"/>
      <c r="AB15" s="72"/>
      <c r="AC15" s="73"/>
      <c r="AD15" s="73"/>
      <c r="AE15" s="74"/>
      <c r="AF15" s="73"/>
      <c r="AG15" s="73"/>
      <c r="AH15" s="81"/>
    </row>
    <row r="16" spans="1:34" s="83" customFormat="1" ht="53" customHeight="1">
      <c r="A16" s="89" t="s">
        <v>217</v>
      </c>
      <c r="B16" s="130" t="s">
        <v>195</v>
      </c>
      <c r="C16" s="79">
        <v>0.46180555555555558</v>
      </c>
      <c r="D16" s="80">
        <v>4.5138888888888888E-2</v>
      </c>
      <c r="E16" s="79">
        <v>0.50960648148148147</v>
      </c>
      <c r="F16" s="80">
        <f>(MOD(E16-C16,1))</f>
        <v>4.7800925925925886E-2</v>
      </c>
      <c r="G16" s="79">
        <v>0.55590277777777775</v>
      </c>
      <c r="H16" s="80">
        <f>(MOD(G16-E16,1))</f>
        <v>4.629629629629628E-2</v>
      </c>
      <c r="I16" s="79">
        <v>0.60120370370370368</v>
      </c>
      <c r="J16" s="80">
        <f>(MOD(I16-G16,1))</f>
        <v>4.5300925925925939E-2</v>
      </c>
      <c r="K16" s="79">
        <v>0.63361111111111112</v>
      </c>
      <c r="L16" s="80">
        <f>(MOD(K16-I16,1))</f>
        <v>3.240740740740744E-2</v>
      </c>
      <c r="M16" s="79">
        <v>0.6694444444444444</v>
      </c>
      <c r="N16" s="80">
        <f>(MOD(M16-K16,1))</f>
        <v>3.5833333333333273E-2</v>
      </c>
      <c r="O16" s="79">
        <v>0.71527777777777779</v>
      </c>
      <c r="P16" s="80">
        <f>(MOD(O16-M16,1))</f>
        <v>4.5833333333333393E-2</v>
      </c>
      <c r="Q16" s="79">
        <v>0.76597222222222217</v>
      </c>
      <c r="R16" s="80">
        <f>(MOD(Q16-O16,1))</f>
        <v>5.0694444444444375E-2</v>
      </c>
      <c r="S16" s="79"/>
      <c r="T16" s="80"/>
      <c r="U16" s="79"/>
      <c r="V16" s="80"/>
      <c r="W16" s="79"/>
      <c r="X16" s="80"/>
      <c r="Y16" s="79"/>
      <c r="Z16" s="80"/>
      <c r="AA16" s="79"/>
      <c r="AB16" s="80"/>
      <c r="AC16" s="81">
        <v>8</v>
      </c>
      <c r="AD16" s="81">
        <f>AC16*5</f>
        <v>40</v>
      </c>
      <c r="AE16" s="82">
        <f>SUM(D16+F16+H16+J16+L16+N16+P16+R16+T16+V16+X16+Z16+AB16)</f>
        <v>0.34930555555555548</v>
      </c>
      <c r="AF16" s="81">
        <f>AC16*1400</f>
        <v>11200</v>
      </c>
      <c r="AG16" s="82">
        <f>AVERAGE(F16,H16,J16,L16,N16,P16,R16,T16,V16,X16,Z16,AB16,D16)</f>
        <v>4.3663194444444435E-2</v>
      </c>
      <c r="AH16" s="81"/>
    </row>
    <row r="17" spans="1:34" s="83" customFormat="1" ht="67" customHeight="1">
      <c r="A17" s="84" t="s">
        <v>198</v>
      </c>
      <c r="B17" s="131"/>
      <c r="C17" s="85" t="s">
        <v>46</v>
      </c>
      <c r="D17" s="85"/>
      <c r="E17" s="85" t="s">
        <v>47</v>
      </c>
      <c r="F17" s="85"/>
      <c r="G17" s="85" t="s">
        <v>48</v>
      </c>
      <c r="H17" s="85"/>
      <c r="I17" s="85" t="s">
        <v>48</v>
      </c>
      <c r="J17" s="85"/>
      <c r="K17" s="85" t="s">
        <v>49</v>
      </c>
      <c r="L17" s="85"/>
      <c r="M17" s="85" t="s">
        <v>50</v>
      </c>
      <c r="N17" s="85"/>
      <c r="O17" s="85" t="s">
        <v>51</v>
      </c>
      <c r="P17" s="85"/>
      <c r="Q17" s="85" t="s">
        <v>51</v>
      </c>
      <c r="R17" s="85"/>
      <c r="S17" s="85"/>
      <c r="T17" s="85"/>
      <c r="U17" s="85"/>
      <c r="V17" s="85"/>
      <c r="W17" s="85"/>
      <c r="X17" s="85"/>
      <c r="Y17" s="85"/>
      <c r="Z17" s="85"/>
      <c r="AA17" s="85"/>
      <c r="AB17" s="85"/>
      <c r="AC17" s="81"/>
      <c r="AD17" s="81"/>
      <c r="AE17" s="81"/>
      <c r="AF17" s="81"/>
      <c r="AG17" s="81"/>
      <c r="AH17" s="90"/>
    </row>
    <row r="21" spans="1:34">
      <c r="F21" s="127">
        <f>AVERAGE(F2:F20)</f>
        <v>4.0396412037037026E-2</v>
      </c>
      <c r="H21" s="127">
        <f>AVERAGE(H2:H20)</f>
        <v>3.8295717592592579E-2</v>
      </c>
      <c r="J21" s="127">
        <f>AVERAGE(J2:J20)</f>
        <v>3.977864583333332E-2</v>
      </c>
      <c r="L21" s="127">
        <f>AVERAGE(L2:L20)</f>
        <v>3.9088541666666698E-2</v>
      </c>
      <c r="N21" s="127">
        <f>AVERAGE(N2:N20)</f>
        <v>3.797309027777776E-2</v>
      </c>
      <c r="P21" s="127">
        <f>AVERAGE(P2:P20)</f>
        <v>4.108651620370371E-2</v>
      </c>
      <c r="R21" s="127">
        <f>AVERAGE(R2:R20)</f>
        <v>4.3062789351851857E-2</v>
      </c>
      <c r="T21" s="127">
        <f>AVERAGE(T2:T20)</f>
        <v>4.0877976190476173E-2</v>
      </c>
      <c r="V21" s="127">
        <f>AVERAGE(V2:V20)</f>
        <v>3.7783564814814818E-2</v>
      </c>
      <c r="X21" s="127">
        <f>AVERAGE(X2:X20)</f>
        <v>4.0914351851851903E-2</v>
      </c>
      <c r="Z21" s="127">
        <f>AVERAGE(Z2:Z20)</f>
        <v>4.6631944444444406E-2</v>
      </c>
      <c r="AB21" s="127">
        <f>AVERAGE(AB2:AB20)</f>
        <v>3.4398148148148122E-2</v>
      </c>
    </row>
  </sheetData>
  <autoFilter ref="A1:AF1"/>
  <mergeCells count="7">
    <mergeCell ref="B16:B17"/>
    <mergeCell ref="B2:B3"/>
    <mergeCell ref="B4:B5"/>
    <mergeCell ref="B6:B7"/>
    <mergeCell ref="B8:B9"/>
    <mergeCell ref="B10:B11"/>
    <mergeCell ref="B12:B13"/>
  </mergeCells>
  <phoneticPr fontId="2" type="noConversion"/>
  <pageMargins left="0.75" right="0.75" top="1" bottom="1" header="0.5" footer="0.5"/>
  <colBreaks count="2" manualBreakCount="2">
    <brk id="18" max="1048575" man="1"/>
    <brk id="20" max="1048575" man="1"/>
  </colBreaks>
  <legacy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Y18"/>
  <sheetViews>
    <sheetView workbookViewId="0">
      <selection activeCell="B2" sqref="B2:B3"/>
    </sheetView>
  </sheetViews>
  <sheetFormatPr baseColWidth="10" defaultColWidth="10.85546875" defaultRowHeight="13"/>
  <cols>
    <col min="1" max="1" width="13.42578125" bestFit="1" customWidth="1"/>
    <col min="3" max="3" width="11.28515625" bestFit="1" customWidth="1"/>
    <col min="5" max="5" width="12.140625" bestFit="1" customWidth="1"/>
    <col min="7" max="7" width="12.140625" bestFit="1" customWidth="1"/>
    <col min="15" max="15" width="12.140625" bestFit="1" customWidth="1"/>
    <col min="17" max="17" width="12.85546875" bestFit="1" customWidth="1"/>
    <col min="19" max="19" width="12.85546875" bestFit="1" customWidth="1"/>
    <col min="21" max="21" width="12.85546875" bestFit="1" customWidth="1"/>
  </cols>
  <sheetData>
    <row r="1" spans="1:25" s="1" customFormat="1" ht="25" thickBot="1">
      <c r="A1" s="2" t="s">
        <v>199</v>
      </c>
      <c r="B1" s="3" t="s">
        <v>163</v>
      </c>
      <c r="C1" s="2" t="s">
        <v>150</v>
      </c>
      <c r="D1" s="2" t="s">
        <v>210</v>
      </c>
      <c r="E1" s="2" t="s">
        <v>151</v>
      </c>
      <c r="F1" s="2" t="s">
        <v>152</v>
      </c>
      <c r="G1" s="2" t="s">
        <v>153</v>
      </c>
      <c r="H1" s="2" t="s">
        <v>154</v>
      </c>
      <c r="I1" s="2" t="s">
        <v>0</v>
      </c>
      <c r="J1" s="2" t="s">
        <v>1</v>
      </c>
      <c r="K1" s="2" t="s">
        <v>2</v>
      </c>
      <c r="L1" s="2" t="s">
        <v>3</v>
      </c>
      <c r="M1" s="2" t="s">
        <v>4</v>
      </c>
      <c r="N1" s="2" t="s">
        <v>5</v>
      </c>
      <c r="O1" s="2" t="s">
        <v>6</v>
      </c>
      <c r="P1" s="2" t="s">
        <v>7</v>
      </c>
      <c r="Q1" s="2" t="s">
        <v>8</v>
      </c>
      <c r="R1" s="2" t="s">
        <v>9</v>
      </c>
      <c r="S1" s="2" t="s">
        <v>10</v>
      </c>
      <c r="T1" s="2" t="s">
        <v>11</v>
      </c>
      <c r="U1" s="5" t="s">
        <v>200</v>
      </c>
      <c r="V1" s="5" t="s">
        <v>201</v>
      </c>
      <c r="W1" s="5" t="s">
        <v>202</v>
      </c>
      <c r="X1" s="5" t="s">
        <v>203</v>
      </c>
      <c r="Y1" s="1" t="s">
        <v>61</v>
      </c>
    </row>
    <row r="2" spans="1:25" s="36" customFormat="1" ht="19" customHeight="1">
      <c r="A2" s="30" t="s">
        <v>90</v>
      </c>
      <c r="B2" s="135" t="s">
        <v>92</v>
      </c>
      <c r="C2" s="31">
        <v>0.45523148148148151</v>
      </c>
      <c r="D2" s="32">
        <v>3.8564814814814816E-2</v>
      </c>
      <c r="E2" s="31">
        <v>0.49649305555555556</v>
      </c>
      <c r="F2" s="32">
        <f>(MOD(E2-C2,1))</f>
        <v>4.1261574074074048E-2</v>
      </c>
      <c r="G2" s="31">
        <v>0.54402777777777778</v>
      </c>
      <c r="H2" s="32">
        <f>(MOD(G2-E2,1))</f>
        <v>4.7534722222222214E-2</v>
      </c>
      <c r="I2" s="31">
        <v>0.58596064814814819</v>
      </c>
      <c r="J2" s="32">
        <f>(MOD(I2-G2,1))</f>
        <v>4.1932870370370412E-2</v>
      </c>
      <c r="K2" s="31">
        <v>0.63364583333333335</v>
      </c>
      <c r="L2" s="32">
        <f>(MOD(K2-I2,1))</f>
        <v>4.7685185185185164E-2</v>
      </c>
      <c r="M2" s="31">
        <v>0.68803240740740745</v>
      </c>
      <c r="N2" s="32">
        <f>(MOD(M2-K2,1))</f>
        <v>5.4386574074074101E-2</v>
      </c>
      <c r="O2" s="31">
        <v>0.72858796296296291</v>
      </c>
      <c r="P2" s="32">
        <f>(MOD(O2-M2,1))</f>
        <v>4.0555555555555456E-2</v>
      </c>
      <c r="Q2" s="31">
        <v>0.79486111111111113</v>
      </c>
      <c r="R2" s="32">
        <f>(MOD(Q2-O2,1))</f>
        <v>6.627314814814822E-2</v>
      </c>
      <c r="S2" s="31">
        <v>0.84103009259259265</v>
      </c>
      <c r="T2" s="32">
        <f>(MOD(S2-Q2,1))</f>
        <v>4.6168981481481519E-2</v>
      </c>
      <c r="U2" s="33">
        <v>9</v>
      </c>
      <c r="V2" s="33">
        <f>U2*5</f>
        <v>45</v>
      </c>
      <c r="W2" s="34">
        <f>SUM(D2+F2+H2+J2+L2+N2+P2+R2+T2)</f>
        <v>0.42436342592592596</v>
      </c>
      <c r="X2" s="35">
        <f>U2*1400</f>
        <v>12600</v>
      </c>
      <c r="Y2" s="46">
        <f>AVERAGE(R2,P2,N2,L2,J2,H2,F2,D2)</f>
        <v>4.7274305555555556E-2</v>
      </c>
    </row>
    <row r="3" spans="1:25" s="36" customFormat="1" ht="26" customHeight="1" thickBot="1">
      <c r="A3" s="37" t="s">
        <v>223</v>
      </c>
      <c r="B3" s="136"/>
      <c r="C3" s="38" t="s">
        <v>58</v>
      </c>
      <c r="D3" s="38"/>
      <c r="E3" s="38" t="s">
        <v>58</v>
      </c>
      <c r="F3" s="38"/>
      <c r="G3" s="38" t="s">
        <v>58</v>
      </c>
      <c r="H3" s="38"/>
      <c r="I3" s="38" t="s">
        <v>59</v>
      </c>
      <c r="J3" s="38"/>
      <c r="K3" s="38" t="s">
        <v>59</v>
      </c>
      <c r="L3" s="38"/>
      <c r="M3" s="38" t="s">
        <v>59</v>
      </c>
      <c r="N3" s="38"/>
      <c r="O3" s="38" t="s">
        <v>60</v>
      </c>
      <c r="P3" s="38"/>
      <c r="Q3" s="38" t="s">
        <v>59</v>
      </c>
      <c r="R3" s="38"/>
      <c r="S3" s="38" t="s">
        <v>60</v>
      </c>
      <c r="T3" s="38"/>
      <c r="U3" s="39"/>
      <c r="V3" s="39"/>
      <c r="W3" s="39"/>
      <c r="X3" s="40"/>
    </row>
    <row r="4" spans="1:25" s="21" customFormat="1" ht="25" customHeight="1">
      <c r="A4" s="42" t="s">
        <v>222</v>
      </c>
      <c r="B4" s="137" t="s">
        <v>233</v>
      </c>
      <c r="C4" s="18">
        <v>0.46539351851851851</v>
      </c>
      <c r="D4" s="19">
        <v>4.8726851851851855E-2</v>
      </c>
      <c r="E4" s="18">
        <v>0.51145833333333335</v>
      </c>
      <c r="F4" s="19">
        <f>(MOD(E4-C4,1))</f>
        <v>4.6064814814814836E-2</v>
      </c>
      <c r="G4" s="18">
        <v>0.55850694444444449</v>
      </c>
      <c r="H4" s="19">
        <f>(MOD(G4-E4,1))</f>
        <v>4.7048611111111138E-2</v>
      </c>
      <c r="I4" s="18">
        <v>0.60555555555555551</v>
      </c>
      <c r="J4" s="19">
        <f>(MOD(I4-G4,1))</f>
        <v>4.7048611111111027E-2</v>
      </c>
      <c r="K4" s="18">
        <v>0.65528935185185189</v>
      </c>
      <c r="L4" s="19">
        <f>(MOD(K4-I4,1))</f>
        <v>4.9733796296296373E-2</v>
      </c>
      <c r="M4" s="18">
        <v>0.69085648148148149</v>
      </c>
      <c r="N4" s="19">
        <f>(MOD(M4-K4,1))</f>
        <v>3.5567129629629601E-2</v>
      </c>
      <c r="O4" s="18">
        <v>0.75795138888888891</v>
      </c>
      <c r="P4" s="19">
        <f>(MOD(O4-M4,1))</f>
        <v>6.7094907407407423E-2</v>
      </c>
      <c r="Q4" s="18">
        <v>0.80868055555555562</v>
      </c>
      <c r="R4" s="19">
        <f>(MOD(Q4-O4,1))</f>
        <v>5.0729166666666714E-2</v>
      </c>
      <c r="S4" s="18">
        <v>0.86406250000000007</v>
      </c>
      <c r="T4" s="19">
        <f>(MOD(S4-Q4,1))</f>
        <v>5.5381944444444442E-2</v>
      </c>
      <c r="U4" s="12">
        <v>9</v>
      </c>
      <c r="V4" s="12">
        <f>U4*5</f>
        <v>45</v>
      </c>
      <c r="W4" s="13">
        <f>SUM(D4+F4+H4+J4+L4+N4+P4+R4+T4)</f>
        <v>0.44739583333333344</v>
      </c>
      <c r="X4" s="14">
        <f>U4*1400</f>
        <v>12600</v>
      </c>
      <c r="Y4" s="47">
        <f>AVERAGE(R4,P4,N4,L4,J4,H4,F4,D4)</f>
        <v>4.9001736111111124E-2</v>
      </c>
    </row>
    <row r="5" spans="1:25" s="21" customFormat="1" ht="14" thickBot="1">
      <c r="A5" s="24" t="s">
        <v>198</v>
      </c>
      <c r="B5" s="138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6"/>
      <c r="V5" s="16"/>
      <c r="W5" s="16"/>
      <c r="X5" s="17"/>
    </row>
    <row r="6" spans="1:25" s="36" customFormat="1" ht="25" customHeight="1">
      <c r="A6" s="41" t="s">
        <v>224</v>
      </c>
      <c r="B6" s="135" t="s">
        <v>225</v>
      </c>
      <c r="C6" s="31">
        <v>0.46712962962962962</v>
      </c>
      <c r="D6" s="32">
        <v>5.0462962962962959E-2</v>
      </c>
      <c r="E6" s="31">
        <v>0.50695601851851857</v>
      </c>
      <c r="F6" s="32">
        <f>(MOD(E6-C6,1))</f>
        <v>3.9826388888888953E-2</v>
      </c>
      <c r="G6" s="31">
        <v>0.56010416666666674</v>
      </c>
      <c r="H6" s="32">
        <f>(MOD(G6-E6,1))</f>
        <v>5.3148148148148167E-2</v>
      </c>
      <c r="I6" s="31">
        <v>0.602025462962963</v>
      </c>
      <c r="J6" s="32">
        <f>(MOD(I6-G6,1))</f>
        <v>4.1921296296296262E-2</v>
      </c>
      <c r="K6" s="31">
        <v>0.66295138888888883</v>
      </c>
      <c r="L6" s="32">
        <f>(MOD(K6-I6,1))</f>
        <v>6.0925925925925828E-2</v>
      </c>
      <c r="M6" s="31">
        <v>0.72942129629629626</v>
      </c>
      <c r="N6" s="32">
        <f>(MOD(M6-K6,1))</f>
        <v>6.6469907407407436E-2</v>
      </c>
      <c r="O6" s="31">
        <v>0.78263888888888899</v>
      </c>
      <c r="P6" s="32">
        <f>(MOD(O6-M6,1))</f>
        <v>5.3217592592592733E-2</v>
      </c>
      <c r="Q6" s="31">
        <v>0.83466435185185184</v>
      </c>
      <c r="R6" s="32">
        <f>(MOD(Q6-O6,1))</f>
        <v>5.2025462962962843E-2</v>
      </c>
      <c r="S6" s="31">
        <v>0.89276620370370363</v>
      </c>
      <c r="T6" s="32">
        <f>(MOD(S6-Q6,1))</f>
        <v>5.8101851851851793E-2</v>
      </c>
      <c r="U6" s="33">
        <v>9</v>
      </c>
      <c r="V6" s="33">
        <f>U6*5</f>
        <v>45</v>
      </c>
      <c r="W6" s="34">
        <f>SUM(D6+F6+H6+J6+L6+N6+P6+R6+T6)</f>
        <v>0.476099537037037</v>
      </c>
      <c r="X6" s="35">
        <f>U6*1400</f>
        <v>12600</v>
      </c>
      <c r="Y6" s="46">
        <f>AVERAGE(R6,P6,N6,L6,J6,H6,F6,D6)</f>
        <v>5.2249710648148151E-2</v>
      </c>
    </row>
    <row r="7" spans="1:25" s="36" customFormat="1" ht="28" customHeight="1" thickBot="1">
      <c r="A7" s="37" t="s">
        <v>198</v>
      </c>
      <c r="B7" s="139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9"/>
      <c r="V7" s="39"/>
      <c r="W7" s="39"/>
      <c r="X7" s="40"/>
    </row>
    <row r="8" spans="1:25" s="21" customFormat="1" ht="31" customHeight="1">
      <c r="A8" s="23" t="s">
        <v>91</v>
      </c>
      <c r="B8" s="137" t="s">
        <v>105</v>
      </c>
      <c r="C8" s="18">
        <v>0.48379629629629628</v>
      </c>
      <c r="D8" s="19">
        <v>6.7129629629629636E-2</v>
      </c>
      <c r="E8" s="18">
        <v>0.53584490740740742</v>
      </c>
      <c r="F8" s="19">
        <f>(MOD(E8-C8,1))</f>
        <v>5.2048611111111143E-2</v>
      </c>
      <c r="G8" s="18">
        <v>0.60069444444444442</v>
      </c>
      <c r="H8" s="19">
        <f>(MOD(G8-E8,1))</f>
        <v>6.4849537037036997E-2</v>
      </c>
      <c r="I8" s="18">
        <v>0.64756944444444442</v>
      </c>
      <c r="J8" s="19">
        <f>(MOD(I8-G8,1))</f>
        <v>4.6875E-2</v>
      </c>
      <c r="K8" s="18">
        <v>0.71944444444444444</v>
      </c>
      <c r="L8" s="19">
        <f>(MOD(K8-I8,1))</f>
        <v>7.1875000000000022E-2</v>
      </c>
      <c r="M8" s="18">
        <v>0.81944444444444453</v>
      </c>
      <c r="N8" s="19">
        <f>(MOD(M8-K8,1))</f>
        <v>0.10000000000000009</v>
      </c>
      <c r="O8" s="18">
        <v>0.87222222222222223</v>
      </c>
      <c r="P8" s="19">
        <f>(MOD(O8-M8,1))</f>
        <v>5.2777777777777701E-2</v>
      </c>
      <c r="Q8" s="18"/>
      <c r="R8" s="19"/>
      <c r="S8" s="18"/>
      <c r="T8" s="19"/>
      <c r="U8" s="12">
        <v>7</v>
      </c>
      <c r="V8" s="12">
        <f>U8*5</f>
        <v>35</v>
      </c>
      <c r="W8" s="13">
        <f>SUM(D8+F8+H8+J8+L8+N8+P8+R8+T8)</f>
        <v>0.4555555555555556</v>
      </c>
      <c r="X8" s="14">
        <f>U8*1400</f>
        <v>9800</v>
      </c>
      <c r="Y8" s="47">
        <f>AVERAGE(R8,P8,N8,L8,J8,H8,F8,D8)</f>
        <v>6.5079365079365084E-2</v>
      </c>
    </row>
    <row r="9" spans="1:25" s="21" customFormat="1" ht="36" customHeight="1" thickBot="1">
      <c r="A9" s="24" t="s">
        <v>165</v>
      </c>
      <c r="B9" s="138"/>
      <c r="C9" s="15" t="s">
        <v>62</v>
      </c>
      <c r="D9" s="15"/>
      <c r="E9" s="15" t="s">
        <v>63</v>
      </c>
      <c r="F9" s="15"/>
      <c r="G9" s="15" t="s">
        <v>64</v>
      </c>
      <c r="H9" s="15"/>
      <c r="I9" s="15" t="s">
        <v>63</v>
      </c>
      <c r="J9" s="15"/>
      <c r="K9" s="15" t="s">
        <v>62</v>
      </c>
      <c r="L9" s="15"/>
      <c r="M9" s="15" t="s">
        <v>63</v>
      </c>
      <c r="N9" s="15"/>
      <c r="O9" s="15" t="s">
        <v>62</v>
      </c>
      <c r="P9" s="15"/>
      <c r="Q9" s="15"/>
      <c r="R9" s="15"/>
      <c r="S9" s="15"/>
      <c r="T9" s="15"/>
      <c r="U9" s="16"/>
      <c r="V9" s="16"/>
      <c r="W9" s="16"/>
      <c r="X9" s="17"/>
    </row>
    <row r="17" spans="4:20">
      <c r="D17" t="s">
        <v>227</v>
      </c>
      <c r="F17" t="s">
        <v>228</v>
      </c>
      <c r="H17" t="s">
        <v>229</v>
      </c>
      <c r="J17" t="s">
        <v>230</v>
      </c>
      <c r="L17" t="s">
        <v>231</v>
      </c>
      <c r="N17" t="s">
        <v>226</v>
      </c>
      <c r="P17" t="s">
        <v>226</v>
      </c>
      <c r="R17" t="s">
        <v>226</v>
      </c>
      <c r="T17" t="s">
        <v>226</v>
      </c>
    </row>
    <row r="18" spans="4:20">
      <c r="D18" s="43">
        <f>AVERAGE(D2:D9)</f>
        <v>5.1221064814814823E-2</v>
      </c>
      <c r="F18" s="43">
        <f>AVERAGE(F2:F9)</f>
        <v>4.4800347222222245E-2</v>
      </c>
      <c r="H18" s="43">
        <f>AVERAGE(H2:H9)</f>
        <v>5.3145254629629629E-2</v>
      </c>
      <c r="J18" s="43">
        <f>AVERAGE(J2:J9)</f>
        <v>4.4444444444444425E-2</v>
      </c>
      <c r="L18" s="43">
        <f>AVERAGE(L2:L9)</f>
        <v>5.7554976851851847E-2</v>
      </c>
      <c r="N18" s="43">
        <f>AVERAGE(N2:N9)</f>
        <v>6.4105902777777807E-2</v>
      </c>
      <c r="P18" s="43">
        <f>AVERAGE(P2:P9)</f>
        <v>5.3411458333333328E-2</v>
      </c>
      <c r="R18" s="43">
        <f>AVERAGE(R2:R9)</f>
        <v>5.634259259259259E-2</v>
      </c>
      <c r="T18" s="43">
        <f>AVERAGE(T2:T9)</f>
        <v>5.3217592592592587E-2</v>
      </c>
    </row>
  </sheetData>
  <mergeCells count="4">
    <mergeCell ref="B2:B3"/>
    <mergeCell ref="B8:B9"/>
    <mergeCell ref="B6:B7"/>
    <mergeCell ref="B4:B5"/>
  </mergeCells>
  <phoneticPr fontId="2" type="noConversion"/>
  <pageMargins left="0.75" right="0.75" top="1" bottom="1" header="0.5" footer="0.5"/>
  <colBreaks count="2" manualBreakCount="2">
    <brk id="18" max="1048575" man="1"/>
    <brk id="20" max="1048575" man="1"/>
  </colBreaks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W38"/>
  <sheetViews>
    <sheetView view="pageLayout" zoomScaleNormal="125" zoomScalePageLayoutView="125" workbookViewId="0">
      <pane ySplit="1740" activePane="bottomLeft"/>
      <selection activeCell="A29" sqref="A29:XFD29"/>
      <selection pane="bottomLeft" activeCell="R15" sqref="R15"/>
    </sheetView>
  </sheetViews>
  <sheetFormatPr baseColWidth="10" defaultColWidth="10.7109375" defaultRowHeight="15"/>
  <cols>
    <col min="1" max="1" width="10.7109375" style="29"/>
    <col min="2" max="2" width="19.28515625" style="29" customWidth="1"/>
    <col min="3" max="19" width="10.7109375" style="29"/>
    <col min="20" max="20" width="20.5703125" style="29" customWidth="1"/>
    <col min="21" max="21" width="10.7109375" style="29"/>
    <col min="22" max="22" width="16.42578125" style="29" bestFit="1" customWidth="1"/>
    <col min="23" max="23" width="10.42578125" style="29" customWidth="1"/>
    <col min="24" max="16384" width="10.7109375" style="29"/>
  </cols>
  <sheetData>
    <row r="1" spans="1:23" s="28" customFormat="1" ht="15" customHeight="1">
      <c r="A1" s="26" t="s">
        <v>138</v>
      </c>
      <c r="B1" s="27" t="s">
        <v>139</v>
      </c>
      <c r="C1" s="27" t="s">
        <v>150</v>
      </c>
      <c r="D1" s="27" t="s">
        <v>196</v>
      </c>
      <c r="E1" s="27" t="s">
        <v>151</v>
      </c>
      <c r="F1" s="27" t="s">
        <v>152</v>
      </c>
      <c r="G1" s="27" t="s">
        <v>153</v>
      </c>
      <c r="H1" s="27" t="s">
        <v>154</v>
      </c>
      <c r="I1" s="27" t="s">
        <v>0</v>
      </c>
      <c r="J1" s="27" t="s">
        <v>1</v>
      </c>
      <c r="K1" s="27" t="s">
        <v>2</v>
      </c>
      <c r="L1" s="27" t="s">
        <v>3</v>
      </c>
      <c r="M1" s="27" t="s">
        <v>4</v>
      </c>
      <c r="N1" s="27" t="s">
        <v>5</v>
      </c>
      <c r="O1" s="27" t="s">
        <v>6</v>
      </c>
      <c r="P1" s="27" t="s">
        <v>7</v>
      </c>
      <c r="Q1" s="27" t="s">
        <v>8</v>
      </c>
      <c r="R1" s="27" t="s">
        <v>9</v>
      </c>
      <c r="S1" s="26" t="s">
        <v>134</v>
      </c>
      <c r="T1" s="26" t="s">
        <v>135</v>
      </c>
      <c r="U1" s="26" t="s">
        <v>136</v>
      </c>
      <c r="V1" s="26" t="s">
        <v>57</v>
      </c>
      <c r="W1" s="26" t="s">
        <v>137</v>
      </c>
    </row>
    <row r="2" spans="1:23" s="117" customFormat="1">
      <c r="A2" s="110" t="s">
        <v>125</v>
      </c>
      <c r="B2" s="110" t="s">
        <v>157</v>
      </c>
      <c r="C2" s="111">
        <v>0.45815972222222223</v>
      </c>
      <c r="D2" s="112">
        <v>4.1342592592592591E-2</v>
      </c>
      <c r="E2" s="111">
        <v>0.50175925925925924</v>
      </c>
      <c r="F2" s="113">
        <f>(MOD(E2-C2,1))</f>
        <v>4.3599537037037006E-2</v>
      </c>
      <c r="G2" s="111">
        <v>0.54556712962962961</v>
      </c>
      <c r="H2" s="113">
        <f t="shared" ref="H2:H6" si="0">(MOD(G2-E2,1))</f>
        <v>4.3807870370370372E-2</v>
      </c>
      <c r="I2" s="111">
        <v>0.5921643518518519</v>
      </c>
      <c r="J2" s="113">
        <f t="shared" ref="J2:J6" si="1">(MOD(I2-G2,1))</f>
        <v>4.659722222222229E-2</v>
      </c>
      <c r="K2" s="111">
        <v>0.64195601851851858</v>
      </c>
      <c r="L2" s="113">
        <f t="shared" ref="L2:L6" si="2">(MOD(K2-I2,1))</f>
        <v>4.9791666666666679E-2</v>
      </c>
      <c r="M2" s="111">
        <v>0.6950925925925926</v>
      </c>
      <c r="N2" s="113">
        <f t="shared" ref="N2:N6" si="3">(MOD(M2-K2,1))</f>
        <v>5.3136574074074017E-2</v>
      </c>
      <c r="O2" s="111">
        <v>0.75085648148148154</v>
      </c>
      <c r="P2" s="113">
        <f t="shared" ref="P2:P7" si="4">(MOD(O2-M2,1))</f>
        <v>5.5763888888888946E-2</v>
      </c>
      <c r="Q2" s="111">
        <v>0.80748842592592596</v>
      </c>
      <c r="R2" s="113">
        <f>(MOD(Q2-O2,1))</f>
        <v>5.6631944444444415E-2</v>
      </c>
      <c r="S2" s="110">
        <v>8</v>
      </c>
      <c r="T2" s="114">
        <f t="shared" ref="T2:T6" si="5">S2*5</f>
        <v>40</v>
      </c>
      <c r="U2" s="115">
        <f t="shared" ref="U2:U6" si="6">SUM(D2+F2+H2+J2+L2+N2+P2+R2)</f>
        <v>0.39067129629629632</v>
      </c>
      <c r="V2" s="115">
        <f>AVERAGE(D2,F2,H2,J2,L2,N2,P2,R2)</f>
        <v>4.883391203703704E-2</v>
      </c>
      <c r="W2" s="116">
        <f t="shared" ref="W2:W6" si="7">S2*1400</f>
        <v>11200</v>
      </c>
    </row>
    <row r="3" spans="1:23" s="109" customFormat="1">
      <c r="A3" s="103" t="s">
        <v>232</v>
      </c>
      <c r="B3" s="103" t="s">
        <v>94</v>
      </c>
      <c r="C3" s="48">
        <v>0.46438657407407408</v>
      </c>
      <c r="D3" s="128">
        <v>4.7592592592592596E-2</v>
      </c>
      <c r="E3" s="48">
        <v>0.51216435185185183</v>
      </c>
      <c r="F3" s="104">
        <f t="shared" ref="F3:F6" si="8">(MOD(E3-C3,1))</f>
        <v>4.7777777777777752E-2</v>
      </c>
      <c r="G3" s="129">
        <v>0.56333333333333335</v>
      </c>
      <c r="H3" s="104">
        <f t="shared" si="0"/>
        <v>5.1168981481481524E-2</v>
      </c>
      <c r="I3" s="48">
        <v>0.6173495370370371</v>
      </c>
      <c r="J3" s="104">
        <f t="shared" si="1"/>
        <v>5.4016203703703747E-2</v>
      </c>
      <c r="K3" s="48">
        <v>0.677800925925926</v>
      </c>
      <c r="L3" s="104">
        <f t="shared" si="2"/>
        <v>6.0451388888888902E-2</v>
      </c>
      <c r="M3" s="48">
        <v>0.73685185185185187</v>
      </c>
      <c r="N3" s="104">
        <f t="shared" si="3"/>
        <v>5.9050925925925868E-2</v>
      </c>
      <c r="O3" s="48">
        <v>0.80634259259259267</v>
      </c>
      <c r="P3" s="104">
        <f t="shared" si="4"/>
        <v>6.9490740740740797E-2</v>
      </c>
      <c r="Q3" s="48">
        <v>0.87026620370370367</v>
      </c>
      <c r="R3" s="104">
        <f>(MOD(Q3-O3,1))</f>
        <v>6.3923611111111001E-2</v>
      </c>
      <c r="S3" s="103">
        <v>8</v>
      </c>
      <c r="T3" s="106">
        <f t="shared" si="5"/>
        <v>40</v>
      </c>
      <c r="U3" s="107">
        <f t="shared" si="6"/>
        <v>0.45347222222222217</v>
      </c>
      <c r="V3" s="107">
        <f t="shared" ref="V3:V6" si="9">AVERAGE(D3,F3,H3,J3,L3,N3,P3,R3)</f>
        <v>5.6684027777777771E-2</v>
      </c>
      <c r="W3" s="108">
        <f t="shared" si="7"/>
        <v>11200</v>
      </c>
    </row>
    <row r="4" spans="1:23" s="126" customFormat="1">
      <c r="A4" s="118" t="s">
        <v>112</v>
      </c>
      <c r="B4" s="118" t="s">
        <v>140</v>
      </c>
      <c r="C4" s="119">
        <v>0.45995370370370375</v>
      </c>
      <c r="D4" s="120">
        <v>4.3287037037037041E-2</v>
      </c>
      <c r="E4" s="119">
        <v>0.50498842592592597</v>
      </c>
      <c r="F4" s="121">
        <f t="shared" si="8"/>
        <v>4.5034722222222212E-2</v>
      </c>
      <c r="G4" s="119">
        <v>0.55810185185185179</v>
      </c>
      <c r="H4" s="121">
        <f t="shared" si="0"/>
        <v>5.3113425925925828E-2</v>
      </c>
      <c r="I4" s="119">
        <v>0.61910879629629634</v>
      </c>
      <c r="J4" s="121">
        <f t="shared" si="1"/>
        <v>6.1006944444444544E-2</v>
      </c>
      <c r="K4" s="119">
        <v>0.68223379629629621</v>
      </c>
      <c r="L4" s="121">
        <f t="shared" si="2"/>
        <v>6.3124999999999876E-2</v>
      </c>
      <c r="M4" s="119">
        <v>0.74260416666666673</v>
      </c>
      <c r="N4" s="121">
        <f t="shared" si="3"/>
        <v>6.0370370370370519E-2</v>
      </c>
      <c r="O4" s="119">
        <v>0.80790509259259258</v>
      </c>
      <c r="P4" s="121">
        <f t="shared" si="4"/>
        <v>6.5300925925925846E-2</v>
      </c>
      <c r="Q4" s="119">
        <v>0.88043981481481481</v>
      </c>
      <c r="R4" s="121">
        <f>(MOD(Q4-O4,1))</f>
        <v>7.2534722222222237E-2</v>
      </c>
      <c r="S4" s="123">
        <v>8</v>
      </c>
      <c r="T4" s="123">
        <f t="shared" si="5"/>
        <v>40</v>
      </c>
      <c r="U4" s="124">
        <f t="shared" si="6"/>
        <v>0.46377314814814807</v>
      </c>
      <c r="V4" s="124">
        <f t="shared" si="9"/>
        <v>5.7971643518518509E-2</v>
      </c>
      <c r="W4" s="125">
        <f t="shared" si="7"/>
        <v>11200</v>
      </c>
    </row>
    <row r="5" spans="1:23" s="109" customFormat="1">
      <c r="A5" s="103" t="s">
        <v>127</v>
      </c>
      <c r="B5" s="103" t="s">
        <v>159</v>
      </c>
      <c r="C5" s="48">
        <v>0.45299768518518518</v>
      </c>
      <c r="D5" s="53">
        <v>4.1192129629629634E-2</v>
      </c>
      <c r="E5" s="48">
        <v>0.4904513888888889</v>
      </c>
      <c r="F5" s="104">
        <f t="shared" si="8"/>
        <v>3.7453703703703711E-2</v>
      </c>
      <c r="G5" s="48">
        <v>0.53189814814814818</v>
      </c>
      <c r="H5" s="104">
        <f t="shared" si="0"/>
        <v>4.144675925925928E-2</v>
      </c>
      <c r="I5" s="48">
        <v>0.58126157407407408</v>
      </c>
      <c r="J5" s="104">
        <f t="shared" si="1"/>
        <v>4.9363425925925908E-2</v>
      </c>
      <c r="K5" s="48">
        <v>0.63061342592592595</v>
      </c>
      <c r="L5" s="104">
        <f t="shared" si="2"/>
        <v>4.9351851851851869E-2</v>
      </c>
      <c r="M5" s="48">
        <v>0.68195601851851861</v>
      </c>
      <c r="N5" s="104">
        <f t="shared" si="3"/>
        <v>5.1342592592592662E-2</v>
      </c>
      <c r="O5" s="48">
        <v>0.74711805555555555</v>
      </c>
      <c r="P5" s="104">
        <f t="shared" si="4"/>
        <v>6.5162037037036935E-2</v>
      </c>
      <c r="Q5" s="48"/>
      <c r="R5" s="104"/>
      <c r="S5" s="103">
        <v>7</v>
      </c>
      <c r="T5" s="106">
        <f t="shared" si="5"/>
        <v>35</v>
      </c>
      <c r="U5" s="107">
        <f t="shared" si="6"/>
        <v>0.33531250000000001</v>
      </c>
      <c r="V5" s="107">
        <f t="shared" si="9"/>
        <v>4.7901785714285716E-2</v>
      </c>
      <c r="W5" s="108">
        <f t="shared" si="7"/>
        <v>9800</v>
      </c>
    </row>
    <row r="6" spans="1:23" s="126" customFormat="1">
      <c r="A6" s="118" t="s">
        <v>115</v>
      </c>
      <c r="B6" s="118" t="s">
        <v>143</v>
      </c>
      <c r="C6" s="119">
        <v>0.46571759259259254</v>
      </c>
      <c r="D6" s="120">
        <v>4.9050925925925921E-2</v>
      </c>
      <c r="E6" s="119">
        <v>0.51475694444444442</v>
      </c>
      <c r="F6" s="121">
        <f t="shared" si="8"/>
        <v>4.9039351851851876E-2</v>
      </c>
      <c r="G6" s="119">
        <v>0.58062500000000006</v>
      </c>
      <c r="H6" s="121">
        <f t="shared" si="0"/>
        <v>6.5868055555555638E-2</v>
      </c>
      <c r="I6" s="119">
        <v>0.64807870370370368</v>
      </c>
      <c r="J6" s="121">
        <f t="shared" si="1"/>
        <v>6.7453703703703627E-2</v>
      </c>
      <c r="K6" s="119">
        <v>0.70849537037037036</v>
      </c>
      <c r="L6" s="121">
        <f t="shared" si="2"/>
        <v>6.0416666666666674E-2</v>
      </c>
      <c r="M6" s="119">
        <v>0.76956018518518521</v>
      </c>
      <c r="N6" s="121">
        <f t="shared" si="3"/>
        <v>6.106481481481485E-2</v>
      </c>
      <c r="O6" s="119">
        <v>0.83959490740740739</v>
      </c>
      <c r="P6" s="121">
        <f t="shared" si="4"/>
        <v>7.0034722222222179E-2</v>
      </c>
      <c r="Q6" s="119"/>
      <c r="R6" s="121"/>
      <c r="S6" s="123">
        <v>7</v>
      </c>
      <c r="T6" s="123">
        <f t="shared" si="5"/>
        <v>35</v>
      </c>
      <c r="U6" s="124">
        <f t="shared" si="6"/>
        <v>0.42292824074074076</v>
      </c>
      <c r="V6" s="124">
        <f t="shared" si="9"/>
        <v>6.0418320105820107E-2</v>
      </c>
      <c r="W6" s="125">
        <f t="shared" si="7"/>
        <v>9800</v>
      </c>
    </row>
    <row r="7" spans="1:23" s="109" customFormat="1">
      <c r="A7" s="103" t="s">
        <v>117</v>
      </c>
      <c r="B7" s="103" t="s">
        <v>145</v>
      </c>
      <c r="C7" s="48">
        <v>0.45635416666666667</v>
      </c>
      <c r="D7" s="53">
        <v>3.9687500000000001E-2</v>
      </c>
      <c r="E7" s="48">
        <v>0.49756944444444445</v>
      </c>
      <c r="F7" s="104">
        <f t="shared" ref="F7:F30" si="10">(MOD(E7-C7,1))</f>
        <v>4.1215277777777781E-2</v>
      </c>
      <c r="G7" s="48">
        <v>0.54241898148148149</v>
      </c>
      <c r="H7" s="104">
        <f t="shared" ref="H7:H30" si="11">(MOD(G7-E7,1))</f>
        <v>4.4849537037037035E-2</v>
      </c>
      <c r="I7" s="48">
        <v>0.59016203703703707</v>
      </c>
      <c r="J7" s="104">
        <f t="shared" ref="J7:J27" si="12">(MOD(I7-G7,1))</f>
        <v>4.774305555555558E-2</v>
      </c>
      <c r="K7" s="48">
        <v>0.64421296296296293</v>
      </c>
      <c r="L7" s="104">
        <f t="shared" ref="L7:L22" si="13">(MOD(K7-I7,1))</f>
        <v>5.4050925925925863E-2</v>
      </c>
      <c r="M7" s="48">
        <v>0.70497685185185188</v>
      </c>
      <c r="N7" s="104">
        <f t="shared" ref="N7:N13" si="14">(MOD(M7-K7,1))</f>
        <v>6.0763888888888951E-2</v>
      </c>
      <c r="O7" s="48">
        <v>0.7690393518518519</v>
      </c>
      <c r="P7" s="104">
        <f t="shared" si="4"/>
        <v>6.4062500000000022E-2</v>
      </c>
      <c r="Q7" s="48"/>
      <c r="R7" s="104"/>
      <c r="S7" s="103">
        <v>6</v>
      </c>
      <c r="T7" s="106">
        <f t="shared" ref="T7:T30" si="15">S7*5</f>
        <v>30</v>
      </c>
      <c r="U7" s="107">
        <f t="shared" ref="U7:U30" si="16">SUM(D7+F7+H7+J7+L7+N7+P7+R7)</f>
        <v>0.35237268518518522</v>
      </c>
      <c r="V7" s="107">
        <f t="shared" ref="V7:V30" si="17">AVERAGE(D7,F7,H7,J7,L7,N7,P7,R7)</f>
        <v>5.033895502645503E-2</v>
      </c>
      <c r="W7" s="108">
        <f t="shared" ref="W7:W30" si="18">S7*1400</f>
        <v>8400</v>
      </c>
    </row>
    <row r="8" spans="1:23" s="126" customFormat="1">
      <c r="A8" s="118" t="s">
        <v>113</v>
      </c>
      <c r="B8" s="118" t="s">
        <v>141</v>
      </c>
      <c r="C8" s="119">
        <v>0.45815972222222223</v>
      </c>
      <c r="D8" s="94">
        <v>4.1493055555555554E-2</v>
      </c>
      <c r="E8" s="119">
        <v>0.52708333333333335</v>
      </c>
      <c r="F8" s="121">
        <f t="shared" si="10"/>
        <v>6.8923611111111116E-2</v>
      </c>
      <c r="G8" s="119">
        <v>0.58130787037037035</v>
      </c>
      <c r="H8" s="121">
        <f t="shared" si="11"/>
        <v>5.4224537037037002E-2</v>
      </c>
      <c r="I8" s="119">
        <v>0.65486111111111112</v>
      </c>
      <c r="J8" s="121">
        <f t="shared" si="12"/>
        <v>7.3553240740740766E-2</v>
      </c>
      <c r="K8" s="119">
        <v>0.75277777777777777</v>
      </c>
      <c r="L8" s="121">
        <f t="shared" si="13"/>
        <v>9.7916666666666652E-2</v>
      </c>
      <c r="M8" s="119">
        <v>0.81458333333333333</v>
      </c>
      <c r="N8" s="121">
        <f t="shared" si="14"/>
        <v>6.1805555555555558E-2</v>
      </c>
      <c r="O8" s="119"/>
      <c r="P8" s="121"/>
      <c r="Q8" s="119"/>
      <c r="R8" s="121"/>
      <c r="S8" s="123">
        <v>6</v>
      </c>
      <c r="T8" s="123">
        <f t="shared" si="15"/>
        <v>30</v>
      </c>
      <c r="U8" s="124">
        <f t="shared" si="16"/>
        <v>0.39791666666666664</v>
      </c>
      <c r="V8" s="124">
        <f t="shared" si="17"/>
        <v>6.6319444444444445E-2</v>
      </c>
      <c r="W8" s="125">
        <f t="shared" si="18"/>
        <v>8400</v>
      </c>
    </row>
    <row r="9" spans="1:23" s="109" customFormat="1">
      <c r="A9" s="103" t="s">
        <v>110</v>
      </c>
      <c r="B9" s="103" t="s">
        <v>132</v>
      </c>
      <c r="C9" s="48">
        <v>0.45516203703703706</v>
      </c>
      <c r="D9" s="53">
        <v>3.8495370370370367E-2</v>
      </c>
      <c r="E9" s="48">
        <v>0.49542824074074071</v>
      </c>
      <c r="F9" s="104">
        <f t="shared" si="10"/>
        <v>4.0266203703703651E-2</v>
      </c>
      <c r="G9" s="105">
        <v>0.5377777777777778</v>
      </c>
      <c r="H9" s="104">
        <f t="shared" si="11"/>
        <v>4.2349537037037088E-2</v>
      </c>
      <c r="I9" s="48">
        <v>0.58509259259259261</v>
      </c>
      <c r="J9" s="104">
        <f t="shared" si="12"/>
        <v>4.731481481481481E-2</v>
      </c>
      <c r="K9" s="48">
        <v>0.64185185185185178</v>
      </c>
      <c r="L9" s="104">
        <f t="shared" si="13"/>
        <v>5.6759259259259176E-2</v>
      </c>
      <c r="M9" s="48">
        <v>0.71430555555555564</v>
      </c>
      <c r="N9" s="104">
        <f t="shared" si="14"/>
        <v>7.2453703703703853E-2</v>
      </c>
      <c r="O9" s="48"/>
      <c r="P9" s="104"/>
      <c r="Q9" s="48"/>
      <c r="R9" s="104"/>
      <c r="S9" s="106">
        <v>6</v>
      </c>
      <c r="T9" s="106">
        <f t="shared" si="15"/>
        <v>30</v>
      </c>
      <c r="U9" s="107">
        <f t="shared" si="16"/>
        <v>0.29763888888888895</v>
      </c>
      <c r="V9" s="107">
        <f t="shared" si="17"/>
        <v>4.9606481481481494E-2</v>
      </c>
      <c r="W9" s="108">
        <f t="shared" si="18"/>
        <v>8400</v>
      </c>
    </row>
    <row r="10" spans="1:23" s="126" customFormat="1">
      <c r="A10" s="118" t="s">
        <v>128</v>
      </c>
      <c r="B10" s="118" t="s">
        <v>160</v>
      </c>
      <c r="C10" s="119">
        <v>0.46005787037037038</v>
      </c>
      <c r="D10" s="120">
        <v>4.3391203703703703E-2</v>
      </c>
      <c r="E10" s="119">
        <v>0.50300925925925932</v>
      </c>
      <c r="F10" s="121">
        <f t="shared" si="10"/>
        <v>4.2951388888888942E-2</v>
      </c>
      <c r="G10" s="119">
        <v>0.54215277777777782</v>
      </c>
      <c r="H10" s="121">
        <f t="shared" si="11"/>
        <v>3.9143518518518494E-2</v>
      </c>
      <c r="I10" s="119">
        <v>0.59479166666666672</v>
      </c>
      <c r="J10" s="121">
        <f t="shared" si="12"/>
        <v>5.2638888888888902E-2</v>
      </c>
      <c r="K10" s="119">
        <v>0.64548611111111109</v>
      </c>
      <c r="L10" s="121">
        <f t="shared" si="13"/>
        <v>5.0694444444444375E-2</v>
      </c>
      <c r="M10" s="119">
        <v>0.72326388888888893</v>
      </c>
      <c r="N10" s="121">
        <f t="shared" si="14"/>
        <v>7.7777777777777835E-2</v>
      </c>
      <c r="O10" s="119"/>
      <c r="P10" s="121"/>
      <c r="Q10" s="119"/>
      <c r="R10" s="121"/>
      <c r="S10" s="118">
        <v>6</v>
      </c>
      <c r="T10" s="123">
        <f t="shared" si="15"/>
        <v>30</v>
      </c>
      <c r="U10" s="124">
        <f t="shared" si="16"/>
        <v>0.30659722222222224</v>
      </c>
      <c r="V10" s="124">
        <f t="shared" si="17"/>
        <v>5.1099537037037041E-2</v>
      </c>
      <c r="W10" s="125">
        <f t="shared" si="18"/>
        <v>8400</v>
      </c>
    </row>
    <row r="11" spans="1:23" s="109" customFormat="1">
      <c r="A11" s="103" t="s">
        <v>124</v>
      </c>
      <c r="B11" s="103" t="s">
        <v>156</v>
      </c>
      <c r="C11" s="48">
        <v>0.46902777777777777</v>
      </c>
      <c r="D11" s="128">
        <v>5.2361111111111108E-2</v>
      </c>
      <c r="E11" s="48">
        <v>0.52643518518518517</v>
      </c>
      <c r="F11" s="104">
        <f t="shared" si="10"/>
        <v>5.7407407407407407E-2</v>
      </c>
      <c r="G11" s="48">
        <v>0.59331018518518519</v>
      </c>
      <c r="H11" s="104">
        <f t="shared" si="11"/>
        <v>6.6875000000000018E-2</v>
      </c>
      <c r="I11" s="48">
        <v>0.66131944444444446</v>
      </c>
      <c r="J11" s="104">
        <f t="shared" si="12"/>
        <v>6.8009259259259269E-2</v>
      </c>
      <c r="K11" s="48">
        <v>0.73627314814814815</v>
      </c>
      <c r="L11" s="104">
        <f t="shared" si="13"/>
        <v>7.4953703703703689E-2</v>
      </c>
      <c r="M11" s="48">
        <v>0.80696759259259254</v>
      </c>
      <c r="N11" s="104">
        <f t="shared" si="14"/>
        <v>7.0694444444444393E-2</v>
      </c>
      <c r="O11" s="48"/>
      <c r="P11" s="104"/>
      <c r="Q11" s="48"/>
      <c r="R11" s="104"/>
      <c r="S11" s="103">
        <v>6</v>
      </c>
      <c r="T11" s="106">
        <f>S11*5</f>
        <v>30</v>
      </c>
      <c r="U11" s="107">
        <f t="shared" si="16"/>
        <v>0.39030092592592591</v>
      </c>
      <c r="V11" s="107">
        <f t="shared" si="17"/>
        <v>6.5050154320987652E-2</v>
      </c>
      <c r="W11" s="108">
        <f t="shared" si="18"/>
        <v>8400</v>
      </c>
    </row>
    <row r="12" spans="1:23" s="126" customFormat="1">
      <c r="A12" s="118" t="s">
        <v>114</v>
      </c>
      <c r="B12" s="118" t="s">
        <v>142</v>
      </c>
      <c r="C12" s="119">
        <v>0.47517361111111112</v>
      </c>
      <c r="D12" s="120">
        <v>5.8506944444444452E-2</v>
      </c>
      <c r="E12" s="119">
        <v>0.53640046296296295</v>
      </c>
      <c r="F12" s="121">
        <f t="shared" si="10"/>
        <v>6.1226851851851838E-2</v>
      </c>
      <c r="G12" s="119">
        <v>0.60532407407407407</v>
      </c>
      <c r="H12" s="121">
        <f t="shared" si="11"/>
        <v>6.8923611111111116E-2</v>
      </c>
      <c r="I12" s="119">
        <v>0.67523148148148149</v>
      </c>
      <c r="J12" s="121">
        <f t="shared" si="12"/>
        <v>6.9907407407407418E-2</v>
      </c>
      <c r="K12" s="119">
        <v>0.77178240740740733</v>
      </c>
      <c r="L12" s="121">
        <f t="shared" si="13"/>
        <v>9.6550925925925846E-2</v>
      </c>
      <c r="M12" s="119">
        <v>0.84143518518518512</v>
      </c>
      <c r="N12" s="121">
        <f t="shared" si="14"/>
        <v>6.9652777777777786E-2</v>
      </c>
      <c r="O12" s="119"/>
      <c r="P12" s="121"/>
      <c r="Q12" s="119"/>
      <c r="R12" s="121"/>
      <c r="S12" s="123">
        <v>6</v>
      </c>
      <c r="T12" s="123">
        <f t="shared" si="15"/>
        <v>30</v>
      </c>
      <c r="U12" s="124">
        <f t="shared" si="16"/>
        <v>0.42476851851851849</v>
      </c>
      <c r="V12" s="124">
        <f t="shared" si="17"/>
        <v>7.0794753086419748E-2</v>
      </c>
      <c r="W12" s="125">
        <f t="shared" si="18"/>
        <v>8400</v>
      </c>
    </row>
    <row r="13" spans="1:23" s="109" customFormat="1">
      <c r="A13" s="103" t="s">
        <v>116</v>
      </c>
      <c r="B13" s="103" t="s">
        <v>144</v>
      </c>
      <c r="C13" s="48">
        <v>0.46334490740740741</v>
      </c>
      <c r="D13" s="128">
        <v>4.6678240740740735E-2</v>
      </c>
      <c r="E13" s="48">
        <v>0.52826388888888887</v>
      </c>
      <c r="F13" s="104">
        <f t="shared" si="10"/>
        <v>6.4918981481481453E-2</v>
      </c>
      <c r="G13" s="48">
        <v>0.60523148148148154</v>
      </c>
      <c r="H13" s="104">
        <f t="shared" si="11"/>
        <v>7.6967592592592671E-2</v>
      </c>
      <c r="I13" s="48">
        <v>0.6743865740740741</v>
      </c>
      <c r="J13" s="104">
        <f t="shared" si="12"/>
        <v>6.915509259259256E-2</v>
      </c>
      <c r="K13" s="48">
        <v>0.75679398148148147</v>
      </c>
      <c r="L13" s="104">
        <f t="shared" si="13"/>
        <v>8.2407407407407374E-2</v>
      </c>
      <c r="M13" s="48">
        <v>0.84783564814814805</v>
      </c>
      <c r="N13" s="104">
        <f t="shared" si="14"/>
        <v>9.1041666666666576E-2</v>
      </c>
      <c r="O13" s="48"/>
      <c r="P13" s="104"/>
      <c r="Q13" s="48"/>
      <c r="R13" s="104"/>
      <c r="S13" s="106">
        <v>6</v>
      </c>
      <c r="T13" s="106">
        <f t="shared" si="15"/>
        <v>30</v>
      </c>
      <c r="U13" s="107">
        <f t="shared" si="16"/>
        <v>0.43116898148148136</v>
      </c>
      <c r="V13" s="107">
        <f t="shared" si="17"/>
        <v>7.1861496913580222E-2</v>
      </c>
      <c r="W13" s="108">
        <f t="shared" si="18"/>
        <v>8400</v>
      </c>
    </row>
    <row r="14" spans="1:23" s="126" customFormat="1">
      <c r="A14" s="118" t="s">
        <v>126</v>
      </c>
      <c r="B14" s="118" t="s">
        <v>158</v>
      </c>
      <c r="C14" s="119">
        <v>0.45493055555555556</v>
      </c>
      <c r="D14" s="94">
        <v>3.8263888888888889E-2</v>
      </c>
      <c r="E14" s="119">
        <v>0.49531249999999999</v>
      </c>
      <c r="F14" s="121">
        <f t="shared" si="10"/>
        <v>4.0381944444444429E-2</v>
      </c>
      <c r="G14" s="122">
        <v>0.53840277777777779</v>
      </c>
      <c r="H14" s="121">
        <f t="shared" si="11"/>
        <v>4.3090277777777797E-2</v>
      </c>
      <c r="I14" s="119">
        <v>0.58784722222222219</v>
      </c>
      <c r="J14" s="121">
        <f t="shared" si="12"/>
        <v>4.9444444444444402E-2</v>
      </c>
      <c r="K14" s="119">
        <v>0.64594907407407409</v>
      </c>
      <c r="L14" s="121">
        <f t="shared" si="13"/>
        <v>5.8101851851851904E-2</v>
      </c>
      <c r="M14" s="119"/>
      <c r="N14" s="121"/>
      <c r="O14" s="119"/>
      <c r="P14" s="121"/>
      <c r="Q14" s="119"/>
      <c r="R14" s="121"/>
      <c r="S14" s="118">
        <v>5</v>
      </c>
      <c r="T14" s="123">
        <f t="shared" si="15"/>
        <v>25</v>
      </c>
      <c r="U14" s="124">
        <f t="shared" si="16"/>
        <v>0.22928240740740741</v>
      </c>
      <c r="V14" s="124">
        <f t="shared" si="17"/>
        <v>4.5856481481481484E-2</v>
      </c>
      <c r="W14" s="125">
        <f t="shared" si="18"/>
        <v>7000</v>
      </c>
    </row>
    <row r="15" spans="1:23" s="109" customFormat="1">
      <c r="A15" s="103" t="s">
        <v>123</v>
      </c>
      <c r="B15" s="103" t="s">
        <v>156</v>
      </c>
      <c r="C15" s="48">
        <v>0.46625</v>
      </c>
      <c r="D15" s="128">
        <v>4.9583333333333333E-2</v>
      </c>
      <c r="E15" s="48">
        <v>0.5235995370370371</v>
      </c>
      <c r="F15" s="104">
        <f t="shared" si="10"/>
        <v>5.7349537037037102E-2</v>
      </c>
      <c r="G15" s="48">
        <v>0.58858796296296301</v>
      </c>
      <c r="H15" s="104">
        <f t="shared" si="11"/>
        <v>6.4988425925925908E-2</v>
      </c>
      <c r="I15" s="48">
        <v>0.65366898148148145</v>
      </c>
      <c r="J15" s="104">
        <f t="shared" si="12"/>
        <v>6.5081018518518441E-2</v>
      </c>
      <c r="K15" s="48">
        <v>0.73002314814814817</v>
      </c>
      <c r="L15" s="104">
        <f t="shared" si="13"/>
        <v>7.6354166666666723E-2</v>
      </c>
      <c r="M15" s="48"/>
      <c r="N15" s="104"/>
      <c r="O15" s="48"/>
      <c r="P15" s="104"/>
      <c r="Q15" s="48"/>
      <c r="R15" s="104"/>
      <c r="S15" s="103">
        <v>6</v>
      </c>
      <c r="T15" s="106">
        <f t="shared" si="15"/>
        <v>30</v>
      </c>
      <c r="U15" s="107">
        <f t="shared" si="16"/>
        <v>0.31335648148148154</v>
      </c>
      <c r="V15" s="107">
        <f t="shared" si="17"/>
        <v>6.2671296296296308E-2</v>
      </c>
      <c r="W15" s="108">
        <f t="shared" si="18"/>
        <v>8400</v>
      </c>
    </row>
    <row r="16" spans="1:23" s="126" customFormat="1">
      <c r="A16" s="118" t="s">
        <v>95</v>
      </c>
      <c r="B16" s="118" t="s">
        <v>96</v>
      </c>
      <c r="C16" s="119">
        <v>0.46510416666666665</v>
      </c>
      <c r="D16" s="120">
        <v>4.8437500000000001E-2</v>
      </c>
      <c r="E16" s="119">
        <v>0.50057870370370372</v>
      </c>
      <c r="F16" s="121">
        <f t="shared" si="10"/>
        <v>3.5474537037037068E-2</v>
      </c>
      <c r="G16" s="119">
        <v>0.55901620370370375</v>
      </c>
      <c r="H16" s="121">
        <f t="shared" si="11"/>
        <v>5.8437500000000031E-2</v>
      </c>
      <c r="I16" s="119">
        <v>0.61761574074074077</v>
      </c>
      <c r="J16" s="121">
        <f t="shared" si="12"/>
        <v>5.8599537037037019E-2</v>
      </c>
      <c r="K16" s="119">
        <v>0.68593749999999998</v>
      </c>
      <c r="L16" s="121">
        <f t="shared" si="13"/>
        <v>6.8321759259259207E-2</v>
      </c>
      <c r="M16" s="119"/>
      <c r="N16" s="121"/>
      <c r="O16" s="119"/>
      <c r="P16" s="121"/>
      <c r="Q16" s="119"/>
      <c r="R16" s="121"/>
      <c r="S16" s="118">
        <v>5</v>
      </c>
      <c r="T16" s="123">
        <f t="shared" si="15"/>
        <v>25</v>
      </c>
      <c r="U16" s="124">
        <f t="shared" si="16"/>
        <v>0.26927083333333335</v>
      </c>
      <c r="V16" s="124">
        <f t="shared" si="17"/>
        <v>5.3854166666666668E-2</v>
      </c>
      <c r="W16" s="125">
        <f t="shared" si="18"/>
        <v>7000</v>
      </c>
    </row>
    <row r="17" spans="1:23" s="109" customFormat="1">
      <c r="A17" s="103" t="s">
        <v>119</v>
      </c>
      <c r="B17" s="103" t="s">
        <v>147</v>
      </c>
      <c r="C17" s="48">
        <v>0.47517361111111112</v>
      </c>
      <c r="D17" s="128">
        <v>5.8506944444444452E-2</v>
      </c>
      <c r="E17" s="48">
        <v>0.53621527777777778</v>
      </c>
      <c r="F17" s="104">
        <f t="shared" si="10"/>
        <v>6.1041666666666661E-2</v>
      </c>
      <c r="G17" s="129">
        <v>0.60097222222222224</v>
      </c>
      <c r="H17" s="104">
        <f t="shared" si="11"/>
        <v>6.4756944444444464E-2</v>
      </c>
      <c r="I17" s="48">
        <v>0.66901620370370374</v>
      </c>
      <c r="J17" s="104">
        <f t="shared" si="12"/>
        <v>6.8043981481481497E-2</v>
      </c>
      <c r="K17" s="48">
        <v>0.77559027777777778</v>
      </c>
      <c r="L17" s="104">
        <f t="shared" si="13"/>
        <v>0.10657407407407404</v>
      </c>
      <c r="M17" s="48"/>
      <c r="N17" s="104"/>
      <c r="O17" s="48"/>
      <c r="P17" s="104"/>
      <c r="Q17" s="48"/>
      <c r="R17" s="104"/>
      <c r="S17" s="103">
        <v>5</v>
      </c>
      <c r="T17" s="106">
        <f t="shared" si="15"/>
        <v>25</v>
      </c>
      <c r="U17" s="107">
        <f t="shared" si="16"/>
        <v>0.35892361111111115</v>
      </c>
      <c r="V17" s="107">
        <f t="shared" si="17"/>
        <v>7.1784722222222236E-2</v>
      </c>
      <c r="W17" s="108">
        <f t="shared" si="18"/>
        <v>7000</v>
      </c>
    </row>
    <row r="18" spans="1:23" s="126" customFormat="1">
      <c r="A18" s="118" t="s">
        <v>118</v>
      </c>
      <c r="B18" s="118" t="s">
        <v>146</v>
      </c>
      <c r="C18" s="119">
        <v>0.46519675925925924</v>
      </c>
      <c r="D18" s="120">
        <v>4.853009259259259E-2</v>
      </c>
      <c r="E18" s="119">
        <v>0.51996527777777779</v>
      </c>
      <c r="F18" s="121">
        <f t="shared" si="10"/>
        <v>5.476851851851855E-2</v>
      </c>
      <c r="G18" s="119">
        <v>0.59192129629629631</v>
      </c>
      <c r="H18" s="121">
        <f t="shared" si="11"/>
        <v>7.1956018518518516E-2</v>
      </c>
      <c r="I18" s="119">
        <v>0.68464120370370374</v>
      </c>
      <c r="J18" s="121">
        <f t="shared" si="12"/>
        <v>9.2719907407407431E-2</v>
      </c>
      <c r="K18" s="119">
        <v>0.78372685185185187</v>
      </c>
      <c r="L18" s="121">
        <f t="shared" si="13"/>
        <v>9.9085648148148131E-2</v>
      </c>
      <c r="M18" s="119"/>
      <c r="N18" s="121"/>
      <c r="O18" s="119"/>
      <c r="P18" s="121"/>
      <c r="Q18" s="119"/>
      <c r="R18" s="121"/>
      <c r="S18" s="118">
        <v>5</v>
      </c>
      <c r="T18" s="123">
        <f t="shared" si="15"/>
        <v>25</v>
      </c>
      <c r="U18" s="124">
        <f t="shared" si="16"/>
        <v>0.36706018518518524</v>
      </c>
      <c r="V18" s="124">
        <f t="shared" si="17"/>
        <v>7.3412037037037053E-2</v>
      </c>
      <c r="W18" s="125">
        <f t="shared" si="18"/>
        <v>7000</v>
      </c>
    </row>
    <row r="19" spans="1:23" s="109" customFormat="1">
      <c r="A19" s="103" t="s">
        <v>120</v>
      </c>
      <c r="B19" s="103" t="s">
        <v>148</v>
      </c>
      <c r="C19" s="48">
        <v>0.47313657407407406</v>
      </c>
      <c r="D19" s="128">
        <v>5.6469907407407406E-2</v>
      </c>
      <c r="E19" s="48">
        <v>0.53686342592592595</v>
      </c>
      <c r="F19" s="104">
        <f t="shared" si="10"/>
        <v>6.3726851851851896E-2</v>
      </c>
      <c r="G19" s="48">
        <v>0.6091550925925926</v>
      </c>
      <c r="H19" s="104">
        <f t="shared" si="11"/>
        <v>7.2291666666666643E-2</v>
      </c>
      <c r="I19" s="48">
        <v>0.69387731481481474</v>
      </c>
      <c r="J19" s="104">
        <f t="shared" si="12"/>
        <v>8.4722222222222143E-2</v>
      </c>
      <c r="K19" s="48">
        <v>0.79197916666666668</v>
      </c>
      <c r="L19" s="104">
        <f t="shared" si="13"/>
        <v>9.810185185185194E-2</v>
      </c>
      <c r="M19" s="48"/>
      <c r="N19" s="104"/>
      <c r="O19" s="48"/>
      <c r="P19" s="104"/>
      <c r="Q19" s="48"/>
      <c r="R19" s="104"/>
      <c r="S19" s="103">
        <v>5</v>
      </c>
      <c r="T19" s="106">
        <f t="shared" si="15"/>
        <v>25</v>
      </c>
      <c r="U19" s="107">
        <f t="shared" si="16"/>
        <v>0.37531250000000005</v>
      </c>
      <c r="V19" s="107">
        <f t="shared" si="17"/>
        <v>7.5062500000000004E-2</v>
      </c>
      <c r="W19" s="108">
        <f t="shared" si="18"/>
        <v>7000</v>
      </c>
    </row>
    <row r="20" spans="1:23" s="126" customFormat="1">
      <c r="A20" s="118" t="s">
        <v>97</v>
      </c>
      <c r="B20" s="118" t="s">
        <v>98</v>
      </c>
      <c r="C20" s="119">
        <v>0.47129629629629632</v>
      </c>
      <c r="D20" s="120">
        <v>5.4629629629629632E-2</v>
      </c>
      <c r="E20" s="119">
        <v>0.53166666666666662</v>
      </c>
      <c r="F20" s="121">
        <f t="shared" si="10"/>
        <v>6.0370370370370297E-2</v>
      </c>
      <c r="G20" s="119">
        <v>0.60653935185185182</v>
      </c>
      <c r="H20" s="121">
        <f t="shared" si="11"/>
        <v>7.4872685185185195E-2</v>
      </c>
      <c r="I20" s="119">
        <v>0.69965277777777779</v>
      </c>
      <c r="J20" s="121">
        <f t="shared" si="12"/>
        <v>9.3113425925925974E-2</v>
      </c>
      <c r="K20" s="119">
        <v>0.79547453703703708</v>
      </c>
      <c r="L20" s="121">
        <f t="shared" si="13"/>
        <v>9.5821759259259287E-2</v>
      </c>
      <c r="M20" s="119"/>
      <c r="N20" s="121"/>
      <c r="O20" s="119"/>
      <c r="P20" s="121"/>
      <c r="Q20" s="119"/>
      <c r="R20" s="121"/>
      <c r="S20" s="118">
        <v>5</v>
      </c>
      <c r="T20" s="123">
        <f t="shared" si="15"/>
        <v>25</v>
      </c>
      <c r="U20" s="124">
        <f t="shared" si="16"/>
        <v>0.37880787037037039</v>
      </c>
      <c r="V20" s="124">
        <f t="shared" si="17"/>
        <v>7.5761574074074078E-2</v>
      </c>
      <c r="W20" s="125">
        <f t="shared" si="18"/>
        <v>7000</v>
      </c>
    </row>
    <row r="21" spans="1:23" s="109" customFormat="1">
      <c r="A21" s="103" t="s">
        <v>122</v>
      </c>
      <c r="B21" s="103" t="s">
        <v>155</v>
      </c>
      <c r="C21" s="48">
        <v>0.46741898148148148</v>
      </c>
      <c r="D21" s="128">
        <v>5.0752314814814813E-2</v>
      </c>
      <c r="E21" s="48">
        <v>0.52094907407407409</v>
      </c>
      <c r="F21" s="104">
        <f t="shared" si="10"/>
        <v>5.3530092592592615E-2</v>
      </c>
      <c r="G21" s="129">
        <v>0.61782407407407403</v>
      </c>
      <c r="H21" s="104">
        <f t="shared" si="11"/>
        <v>9.6874999999999933E-2</v>
      </c>
      <c r="I21" s="48">
        <v>0.69699074074074074</v>
      </c>
      <c r="J21" s="104">
        <f t="shared" si="12"/>
        <v>7.9166666666666718E-2</v>
      </c>
      <c r="K21" s="48">
        <v>0.79775462962962962</v>
      </c>
      <c r="L21" s="104">
        <f t="shared" si="13"/>
        <v>0.10076388888888888</v>
      </c>
      <c r="M21" s="48"/>
      <c r="N21" s="104"/>
      <c r="O21" s="48"/>
      <c r="P21" s="104"/>
      <c r="Q21" s="48"/>
      <c r="R21" s="104"/>
      <c r="S21" s="103">
        <v>5</v>
      </c>
      <c r="T21" s="106">
        <f t="shared" si="15"/>
        <v>25</v>
      </c>
      <c r="U21" s="107">
        <f t="shared" si="16"/>
        <v>0.38108796296296299</v>
      </c>
      <c r="V21" s="107">
        <f t="shared" si="17"/>
        <v>7.6217592592592601E-2</v>
      </c>
      <c r="W21" s="108">
        <f t="shared" si="18"/>
        <v>7000</v>
      </c>
    </row>
    <row r="22" spans="1:23" s="126" customFormat="1">
      <c r="A22" s="118" t="s">
        <v>99</v>
      </c>
      <c r="B22" s="118" t="s">
        <v>104</v>
      </c>
      <c r="C22" s="119">
        <v>0.473599537037037</v>
      </c>
      <c r="D22" s="120">
        <v>5.693287037037037E-2</v>
      </c>
      <c r="E22" s="119">
        <v>0.54999999999999993</v>
      </c>
      <c r="F22" s="121">
        <f t="shared" si="10"/>
        <v>7.6400462962962934E-2</v>
      </c>
      <c r="G22" s="119">
        <v>0.65138888888888891</v>
      </c>
      <c r="H22" s="121">
        <f t="shared" si="11"/>
        <v>0.10138888888888897</v>
      </c>
      <c r="I22" s="119">
        <v>0.73682870370370368</v>
      </c>
      <c r="J22" s="121">
        <f t="shared" si="12"/>
        <v>8.5439814814814774E-2</v>
      </c>
      <c r="K22" s="119">
        <v>0.85798611111111101</v>
      </c>
      <c r="L22" s="121">
        <f t="shared" si="13"/>
        <v>0.12115740740740732</v>
      </c>
      <c r="M22" s="119"/>
      <c r="N22" s="121"/>
      <c r="O22" s="119"/>
      <c r="P22" s="121"/>
      <c r="Q22" s="119"/>
      <c r="R22" s="121"/>
      <c r="S22" s="118">
        <v>5</v>
      </c>
      <c r="T22" s="123">
        <f t="shared" si="15"/>
        <v>25</v>
      </c>
      <c r="U22" s="124">
        <f t="shared" si="16"/>
        <v>0.44131944444444438</v>
      </c>
      <c r="V22" s="124">
        <f t="shared" si="17"/>
        <v>8.8263888888888878E-2</v>
      </c>
      <c r="W22" s="125">
        <f t="shared" si="18"/>
        <v>7000</v>
      </c>
    </row>
    <row r="23" spans="1:23" s="109" customFormat="1">
      <c r="A23" s="103" t="s">
        <v>130</v>
      </c>
      <c r="B23" s="103" t="s">
        <v>162</v>
      </c>
      <c r="C23" s="48">
        <v>0.46840277777777778</v>
      </c>
      <c r="D23" s="128">
        <v>5.1736111111111115E-2</v>
      </c>
      <c r="E23" s="48">
        <v>0.5146412037037037</v>
      </c>
      <c r="F23" s="104">
        <f t="shared" si="10"/>
        <v>4.6238425925925919E-2</v>
      </c>
      <c r="G23" s="48">
        <v>0.58472222222222225</v>
      </c>
      <c r="H23" s="104">
        <f t="shared" si="11"/>
        <v>7.0081018518518556E-2</v>
      </c>
      <c r="I23" s="48">
        <v>0.66302083333333328</v>
      </c>
      <c r="J23" s="104">
        <f t="shared" si="12"/>
        <v>7.8298611111111027E-2</v>
      </c>
      <c r="K23" s="48"/>
      <c r="L23" s="104"/>
      <c r="M23" s="48"/>
      <c r="N23" s="104"/>
      <c r="O23" s="48"/>
      <c r="P23" s="104"/>
      <c r="Q23" s="48"/>
      <c r="R23" s="104"/>
      <c r="S23" s="103">
        <v>4</v>
      </c>
      <c r="T23" s="106">
        <f t="shared" si="15"/>
        <v>20</v>
      </c>
      <c r="U23" s="107">
        <f t="shared" si="16"/>
        <v>0.24635416666666662</v>
      </c>
      <c r="V23" s="107">
        <f t="shared" si="17"/>
        <v>6.1588541666666656E-2</v>
      </c>
      <c r="W23" s="108">
        <f t="shared" si="18"/>
        <v>5600</v>
      </c>
    </row>
    <row r="24" spans="1:23" s="126" customFormat="1">
      <c r="A24" s="118" t="s">
        <v>109</v>
      </c>
      <c r="B24" s="118" t="s">
        <v>131</v>
      </c>
      <c r="C24" s="119">
        <v>0.47348379629629633</v>
      </c>
      <c r="D24" s="120">
        <v>5.6817129629629627E-2</v>
      </c>
      <c r="E24" s="119">
        <v>0.53505787037037034</v>
      </c>
      <c r="F24" s="121">
        <f t="shared" si="10"/>
        <v>6.1574074074074003E-2</v>
      </c>
      <c r="G24" s="119">
        <v>0.60533564814814811</v>
      </c>
      <c r="H24" s="121">
        <f t="shared" si="11"/>
        <v>7.0277777777777772E-2</v>
      </c>
      <c r="I24" s="119">
        <v>0.67511574074074077</v>
      </c>
      <c r="J24" s="121">
        <f t="shared" si="12"/>
        <v>6.9780092592592657E-2</v>
      </c>
      <c r="K24" s="119"/>
      <c r="L24" s="121"/>
      <c r="M24" s="119"/>
      <c r="N24" s="121"/>
      <c r="O24" s="119"/>
      <c r="P24" s="121"/>
      <c r="Q24" s="119"/>
      <c r="R24" s="121"/>
      <c r="S24" s="123">
        <v>4</v>
      </c>
      <c r="T24" s="123">
        <f t="shared" si="15"/>
        <v>20</v>
      </c>
      <c r="U24" s="124">
        <f t="shared" si="16"/>
        <v>0.25844907407407403</v>
      </c>
      <c r="V24" s="124">
        <f t="shared" si="17"/>
        <v>6.4612268518518506E-2</v>
      </c>
      <c r="W24" s="125">
        <f t="shared" si="18"/>
        <v>5600</v>
      </c>
    </row>
    <row r="25" spans="1:23" s="109" customFormat="1">
      <c r="A25" s="103" t="s">
        <v>129</v>
      </c>
      <c r="B25" s="103" t="s">
        <v>161</v>
      </c>
      <c r="C25" s="48">
        <v>0.48219907407407409</v>
      </c>
      <c r="D25" s="128">
        <v>6.5532407407407414E-2</v>
      </c>
      <c r="E25" s="48">
        <v>0.55776620370370367</v>
      </c>
      <c r="F25" s="104">
        <f t="shared" si="10"/>
        <v>7.5567129629629581E-2</v>
      </c>
      <c r="G25" s="48">
        <v>0.64525462962962965</v>
      </c>
      <c r="H25" s="104">
        <f t="shared" si="11"/>
        <v>8.7488425925925983E-2</v>
      </c>
      <c r="I25" s="48">
        <v>0.71557870370370369</v>
      </c>
      <c r="J25" s="104">
        <f t="shared" si="12"/>
        <v>7.0324074074074039E-2</v>
      </c>
      <c r="K25" s="48"/>
      <c r="L25" s="104"/>
      <c r="M25" s="48"/>
      <c r="N25" s="104"/>
      <c r="O25" s="48"/>
      <c r="P25" s="104"/>
      <c r="Q25" s="48"/>
      <c r="R25" s="104"/>
      <c r="S25" s="103">
        <v>4</v>
      </c>
      <c r="T25" s="106">
        <f t="shared" si="15"/>
        <v>20</v>
      </c>
      <c r="U25" s="107">
        <f t="shared" si="16"/>
        <v>0.298912037037037</v>
      </c>
      <c r="V25" s="107">
        <f t="shared" si="17"/>
        <v>7.4728009259259251E-2</v>
      </c>
      <c r="W25" s="108">
        <f t="shared" si="18"/>
        <v>5600</v>
      </c>
    </row>
    <row r="26" spans="1:23" s="126" customFormat="1">
      <c r="A26" s="118" t="s">
        <v>100</v>
      </c>
      <c r="B26" s="118" t="s">
        <v>101</v>
      </c>
      <c r="C26" s="119">
        <v>0.45673611111111106</v>
      </c>
      <c r="D26" s="94">
        <v>4.0069444444444442E-2</v>
      </c>
      <c r="E26" s="119">
        <v>0.52465277777777775</v>
      </c>
      <c r="F26" s="121">
        <f t="shared" si="10"/>
        <v>6.7916666666666681E-2</v>
      </c>
      <c r="G26" s="119">
        <v>0.61585648148148142</v>
      </c>
      <c r="H26" s="121">
        <f t="shared" si="11"/>
        <v>9.1203703703703676E-2</v>
      </c>
      <c r="I26" s="119">
        <v>0.76484953703703706</v>
      </c>
      <c r="J26" s="121">
        <f t="shared" si="12"/>
        <v>0.14899305555555564</v>
      </c>
      <c r="K26" s="119"/>
      <c r="L26" s="121"/>
      <c r="M26" s="119"/>
      <c r="N26" s="121"/>
      <c r="O26" s="119"/>
      <c r="P26" s="121"/>
      <c r="Q26" s="119"/>
      <c r="R26" s="121"/>
      <c r="S26" s="118">
        <v>4</v>
      </c>
      <c r="T26" s="123">
        <f t="shared" si="15"/>
        <v>20</v>
      </c>
      <c r="U26" s="124">
        <f t="shared" si="16"/>
        <v>0.34818287037037043</v>
      </c>
      <c r="V26" s="124">
        <f t="shared" si="17"/>
        <v>8.7045717592592609E-2</v>
      </c>
      <c r="W26" s="125">
        <f t="shared" si="18"/>
        <v>5600</v>
      </c>
    </row>
    <row r="27" spans="1:23" s="109" customFormat="1">
      <c r="A27" s="103" t="s">
        <v>111</v>
      </c>
      <c r="B27" s="103" t="s">
        <v>133</v>
      </c>
      <c r="C27" s="48">
        <v>0.49885416666666665</v>
      </c>
      <c r="D27" s="128">
        <v>8.2187500000000011E-2</v>
      </c>
      <c r="E27" s="48">
        <v>0.62443287037037043</v>
      </c>
      <c r="F27" s="104">
        <f t="shared" si="10"/>
        <v>0.12557870370370378</v>
      </c>
      <c r="G27" s="48">
        <v>0.6858912037037036</v>
      </c>
      <c r="H27" s="104">
        <f t="shared" si="11"/>
        <v>6.1458333333333171E-2</v>
      </c>
      <c r="I27" s="48">
        <v>0.79582175925925924</v>
      </c>
      <c r="J27" s="104">
        <f t="shared" si="12"/>
        <v>0.10993055555555564</v>
      </c>
      <c r="K27" s="48"/>
      <c r="L27" s="104"/>
      <c r="M27" s="48"/>
      <c r="N27" s="104"/>
      <c r="O27" s="48"/>
      <c r="P27" s="104"/>
      <c r="Q27" s="48"/>
      <c r="R27" s="104"/>
      <c r="S27" s="106">
        <v>4</v>
      </c>
      <c r="T27" s="106">
        <f t="shared" si="15"/>
        <v>20</v>
      </c>
      <c r="U27" s="107">
        <f t="shared" si="16"/>
        <v>0.37915509259259261</v>
      </c>
      <c r="V27" s="107">
        <f t="shared" si="17"/>
        <v>9.4788773148148153E-2</v>
      </c>
      <c r="W27" s="108">
        <f t="shared" si="18"/>
        <v>5600</v>
      </c>
    </row>
    <row r="28" spans="1:23" s="126" customFormat="1">
      <c r="A28" s="118" t="s">
        <v>102</v>
      </c>
      <c r="B28" s="118" t="s">
        <v>103</v>
      </c>
      <c r="C28" s="119">
        <v>0.46504629629629629</v>
      </c>
      <c r="D28" s="120">
        <v>4.8379629629629627E-2</v>
      </c>
      <c r="E28" s="119">
        <v>0.55898148148148141</v>
      </c>
      <c r="F28" s="121">
        <f t="shared" si="10"/>
        <v>9.3935185185185122E-2</v>
      </c>
      <c r="G28" s="119">
        <v>0.68593749999999998</v>
      </c>
      <c r="H28" s="121">
        <f t="shared" si="11"/>
        <v>0.12695601851851857</v>
      </c>
      <c r="I28" s="119"/>
      <c r="J28" s="121"/>
      <c r="K28" s="119"/>
      <c r="L28" s="121"/>
      <c r="M28" s="119"/>
      <c r="N28" s="121"/>
      <c r="O28" s="119"/>
      <c r="P28" s="121"/>
      <c r="Q28" s="119"/>
      <c r="R28" s="121"/>
      <c r="S28" s="118">
        <v>3</v>
      </c>
      <c r="T28" s="123">
        <f t="shared" si="15"/>
        <v>15</v>
      </c>
      <c r="U28" s="124">
        <f t="shared" si="16"/>
        <v>0.26927083333333335</v>
      </c>
      <c r="V28" s="124">
        <f t="shared" si="17"/>
        <v>8.9756944444444445E-2</v>
      </c>
      <c r="W28" s="125">
        <f t="shared" si="18"/>
        <v>4200</v>
      </c>
    </row>
    <row r="29" spans="1:23" s="109" customFormat="1">
      <c r="A29" s="103" t="s">
        <v>212</v>
      </c>
      <c r="B29" s="103" t="s">
        <v>213</v>
      </c>
      <c r="C29" s="48">
        <v>0.4458333333333333</v>
      </c>
      <c r="D29" s="53">
        <v>2.9236111111111112E-2</v>
      </c>
      <c r="E29" s="48">
        <v>0.4835416666666667</v>
      </c>
      <c r="F29" s="104">
        <f t="shared" si="10"/>
        <v>3.7708333333333399E-2</v>
      </c>
      <c r="G29" s="48">
        <v>0.61454861111111114</v>
      </c>
      <c r="H29" s="104">
        <f t="shared" si="11"/>
        <v>0.13100694444444444</v>
      </c>
      <c r="I29" s="48"/>
      <c r="J29" s="104"/>
      <c r="K29" s="48"/>
      <c r="L29" s="104"/>
      <c r="M29" s="48"/>
      <c r="N29" s="104"/>
      <c r="O29" s="48"/>
      <c r="P29" s="104"/>
      <c r="Q29" s="48"/>
      <c r="R29" s="104"/>
      <c r="S29" s="103">
        <v>3</v>
      </c>
      <c r="T29" s="106">
        <f t="shared" si="15"/>
        <v>15</v>
      </c>
      <c r="U29" s="107">
        <f t="shared" si="16"/>
        <v>0.19795138888888897</v>
      </c>
      <c r="V29" s="107">
        <f t="shared" si="17"/>
        <v>6.5983796296296318E-2</v>
      </c>
      <c r="W29" s="108">
        <f t="shared" si="18"/>
        <v>4200</v>
      </c>
    </row>
    <row r="30" spans="1:23" s="126" customFormat="1">
      <c r="A30" s="118" t="s">
        <v>121</v>
      </c>
      <c r="B30" s="118" t="s">
        <v>149</v>
      </c>
      <c r="C30" s="119">
        <v>0.4692824074074074</v>
      </c>
      <c r="D30" s="120">
        <v>5.2615740740740741E-2</v>
      </c>
      <c r="E30" s="119">
        <v>0.54145833333333326</v>
      </c>
      <c r="F30" s="121">
        <f t="shared" si="10"/>
        <v>7.2175925925925866E-2</v>
      </c>
      <c r="G30" s="119">
        <v>0.67570601851851853</v>
      </c>
      <c r="H30" s="121">
        <f t="shared" si="11"/>
        <v>0.13424768518518526</v>
      </c>
      <c r="I30" s="119"/>
      <c r="J30" s="121"/>
      <c r="K30" s="119"/>
      <c r="L30" s="121"/>
      <c r="M30" s="119"/>
      <c r="N30" s="121"/>
      <c r="O30" s="119"/>
      <c r="P30" s="121"/>
      <c r="Q30" s="119"/>
      <c r="R30" s="121"/>
      <c r="S30" s="118">
        <v>3</v>
      </c>
      <c r="T30" s="123">
        <f t="shared" si="15"/>
        <v>15</v>
      </c>
      <c r="U30" s="124">
        <f t="shared" si="16"/>
        <v>0.2590393518518519</v>
      </c>
      <c r="V30" s="124">
        <f t="shared" si="17"/>
        <v>8.6346450617283965E-2</v>
      </c>
      <c r="W30" s="125">
        <f t="shared" si="18"/>
        <v>4200</v>
      </c>
    </row>
    <row r="34" spans="2:18">
      <c r="B34" s="29" t="s">
        <v>56</v>
      </c>
      <c r="D34" s="45">
        <f>AVERAGE(D2:D31)</f>
        <v>4.9371008939974467E-2</v>
      </c>
      <c r="F34" s="45">
        <f>AVERAGE(F2:F31)</f>
        <v>5.805356002554278E-2</v>
      </c>
      <c r="H34" s="45">
        <f>AVERAGE(H2:H31)</f>
        <v>7.1383301404853147E-2</v>
      </c>
      <c r="J34" s="45">
        <f>AVERAGE(J2:J31)</f>
        <v>7.1554487179487189E-2</v>
      </c>
      <c r="L34" s="45">
        <f>AVERAGE(L2:L31)</f>
        <v>7.7178681657848303E-2</v>
      </c>
      <c r="N34" s="45">
        <f>AVERAGE(N2:N31)</f>
        <v>6.5762924382716068E-2</v>
      </c>
      <c r="P34" s="45">
        <f>AVERAGE(P2:P31)</f>
        <v>6.4969135802469116E-2</v>
      </c>
      <c r="R34" s="45">
        <f>AVERAGE(R2:R31)</f>
        <v>6.436342592592588E-2</v>
      </c>
    </row>
    <row r="38" spans="2:18">
      <c r="D38" s="109"/>
    </row>
  </sheetData>
  <autoFilter ref="A1:W1"/>
  <sortState ref="A2:V30">
    <sortCondition descending="1" ref="S3:S30"/>
  </sortState>
  <phoneticPr fontId="2" type="noConversion"/>
  <pageMargins left="0.75" right="0.75" top="9.6666666666666665E-2" bottom="1" header="0" footer="0.5"/>
  <pageSetup paperSize="3" scale="24" orientation="portrait" horizontalDpi="4294967292" verticalDpi="4294967292"/>
  <colBreaks count="1" manualBreakCount="1">
    <brk id="23" max="1048575" man="1"/>
  </colBreaks>
  <legacyDrawing r:id="rId1"/>
  <extLst>
    <ext xmlns:mx="http://schemas.microsoft.com/office/mac/excel/2008/main" uri="http://schemas.microsoft.com/office/mac/excel/2008/main">
      <mx:PLV Mode="1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AM16"/>
  <sheetViews>
    <sheetView tabSelected="1" view="pageLayout" topLeftCell="Y1" workbookViewId="0">
      <selection activeCell="AI4" sqref="AI4"/>
    </sheetView>
  </sheetViews>
  <sheetFormatPr baseColWidth="10" defaultColWidth="10.7109375" defaultRowHeight="16"/>
  <cols>
    <col min="1" max="1" width="10.7109375" style="59"/>
    <col min="2" max="2" width="19.28515625" style="59" customWidth="1"/>
    <col min="3" max="14" width="10.7109375" style="59"/>
    <col min="15" max="15" width="11.28515625" style="59" bestFit="1" customWidth="1"/>
    <col min="16" max="35" width="10.7109375" style="59"/>
    <col min="36" max="36" width="20.5703125" style="59" customWidth="1"/>
    <col min="37" max="37" width="10.7109375" style="59"/>
    <col min="38" max="38" width="13.140625" style="59" bestFit="1" customWidth="1"/>
    <col min="39" max="16384" width="10.7109375" style="59"/>
  </cols>
  <sheetData>
    <row r="1" spans="1:39" s="51" customFormat="1" ht="15" customHeight="1" thickBot="1">
      <c r="A1" s="49" t="s">
        <v>107</v>
      </c>
      <c r="B1" s="50" t="s">
        <v>108</v>
      </c>
      <c r="C1" s="50" t="s">
        <v>150</v>
      </c>
      <c r="D1" s="50" t="s">
        <v>196</v>
      </c>
      <c r="E1" s="50" t="s">
        <v>151</v>
      </c>
      <c r="F1" s="50" t="s">
        <v>152</v>
      </c>
      <c r="G1" s="50" t="s">
        <v>153</v>
      </c>
      <c r="H1" s="50" t="s">
        <v>154</v>
      </c>
      <c r="I1" s="50" t="s">
        <v>0</v>
      </c>
      <c r="J1" s="50" t="s">
        <v>1</v>
      </c>
      <c r="K1" s="50" t="s">
        <v>2</v>
      </c>
      <c r="L1" s="50" t="s">
        <v>3</v>
      </c>
      <c r="M1" s="50" t="s">
        <v>4</v>
      </c>
      <c r="N1" s="50" t="s">
        <v>5</v>
      </c>
      <c r="O1" s="50" t="s">
        <v>6</v>
      </c>
      <c r="P1" s="50" t="s">
        <v>7</v>
      </c>
      <c r="Q1" s="50" t="s">
        <v>8</v>
      </c>
      <c r="R1" s="50" t="s">
        <v>9</v>
      </c>
      <c r="S1" s="50" t="s">
        <v>10</v>
      </c>
      <c r="T1" s="50" t="s">
        <v>11</v>
      </c>
      <c r="U1" s="50" t="s">
        <v>12</v>
      </c>
      <c r="V1" s="50" t="s">
        <v>55</v>
      </c>
      <c r="W1" s="50" t="s">
        <v>65</v>
      </c>
      <c r="X1" s="50" t="s">
        <v>66</v>
      </c>
      <c r="Y1" s="50" t="s">
        <v>67</v>
      </c>
      <c r="Z1" s="50" t="s">
        <v>68</v>
      </c>
      <c r="AA1" s="50" t="s">
        <v>69</v>
      </c>
      <c r="AB1" s="50" t="s">
        <v>70</v>
      </c>
      <c r="AC1" s="50" t="s">
        <v>71</v>
      </c>
      <c r="AD1" s="50" t="s">
        <v>72</v>
      </c>
      <c r="AE1" s="50" t="s">
        <v>73</v>
      </c>
      <c r="AF1" s="50" t="s">
        <v>74</v>
      </c>
      <c r="AG1" s="50" t="s">
        <v>75</v>
      </c>
      <c r="AH1" s="50" t="s">
        <v>76</v>
      </c>
      <c r="AI1" s="49" t="s">
        <v>77</v>
      </c>
      <c r="AJ1" s="49" t="s">
        <v>78</v>
      </c>
      <c r="AK1" s="49" t="s">
        <v>79</v>
      </c>
      <c r="AL1" s="49" t="s">
        <v>14</v>
      </c>
      <c r="AM1" s="49" t="s">
        <v>80</v>
      </c>
    </row>
    <row r="2" spans="1:39" s="58" customFormat="1" thickBot="1">
      <c r="A2" s="101" t="s">
        <v>83</v>
      </c>
      <c r="B2" s="101" t="s">
        <v>84</v>
      </c>
      <c r="C2" s="52">
        <v>0.45815972222222223</v>
      </c>
      <c r="D2" s="91">
        <v>4.1493055555555554E-2</v>
      </c>
      <c r="E2" s="52">
        <v>0.5</v>
      </c>
      <c r="F2" s="53">
        <f t="shared" ref="F2" si="0">(MOD(E2-C2,1))</f>
        <v>4.1840277777777768E-2</v>
      </c>
      <c r="G2" s="54">
        <v>0.54241898148148149</v>
      </c>
      <c r="H2" s="53">
        <f t="shared" ref="H2" si="1">(MOD(G2-E2,1))</f>
        <v>4.2418981481481488E-2</v>
      </c>
      <c r="I2" s="52">
        <v>0.58538194444444447</v>
      </c>
      <c r="J2" s="53">
        <f t="shared" ref="J2" si="2">(MOD(I2-G2,1))</f>
        <v>4.2962962962962981E-2</v>
      </c>
      <c r="K2" s="52">
        <v>0.63197916666666665</v>
      </c>
      <c r="L2" s="53">
        <f t="shared" ref="L2" si="3">(MOD(K2-I2,1))</f>
        <v>4.6597222222222179E-2</v>
      </c>
      <c r="M2" s="52">
        <v>0.67982638888888891</v>
      </c>
      <c r="N2" s="53">
        <f t="shared" ref="N2" si="4">(MOD(M2-K2,1))</f>
        <v>4.7847222222222263E-2</v>
      </c>
      <c r="O2" s="52">
        <v>0.73493055555555553</v>
      </c>
      <c r="P2" s="53">
        <f t="shared" ref="P2" si="5">(MOD(O2-M2,1))</f>
        <v>5.5104166666666621E-2</v>
      </c>
      <c r="Q2" s="52">
        <v>0.77935185185185185</v>
      </c>
      <c r="R2" s="53">
        <f t="shared" ref="R2" si="6">(MOD(Q2-O2,1))</f>
        <v>4.442129629629632E-2</v>
      </c>
      <c r="S2" s="52">
        <v>0.83109953703703709</v>
      </c>
      <c r="T2" s="53">
        <f t="shared" ref="T2" si="7">(MOD(S2-Q2,1))</f>
        <v>5.1747685185185244E-2</v>
      </c>
      <c r="U2" s="52">
        <v>0.88398148148148159</v>
      </c>
      <c r="V2" s="53">
        <f>(MOD(U2-S2,1))</f>
        <v>5.2881944444444495E-2</v>
      </c>
      <c r="W2" s="48">
        <v>0.93855324074074076</v>
      </c>
      <c r="X2" s="53">
        <f>(MOD(W2-U2,1))</f>
        <v>5.4571759259259167E-2</v>
      </c>
      <c r="Y2" s="48">
        <v>0.99061342592592594</v>
      </c>
      <c r="Z2" s="53">
        <f>(MOD(Y2-W2,1))</f>
        <v>5.2060185185185182E-2</v>
      </c>
      <c r="AA2" s="53">
        <v>8.3171296296296285E-2</v>
      </c>
      <c r="AB2" s="53">
        <f>(MOD(AA2-Y2,1))</f>
        <v>9.2557870370370332E-2</v>
      </c>
      <c r="AC2" s="53">
        <v>0.14357638888888888</v>
      </c>
      <c r="AD2" s="53">
        <f>(MOD(AC2-AA2,1))</f>
        <v>6.0405092592592594E-2</v>
      </c>
      <c r="AE2" s="53">
        <v>0.20894675925925923</v>
      </c>
      <c r="AF2" s="53">
        <f>(MOD(AE2-AC2,1))</f>
        <v>6.5370370370370356E-2</v>
      </c>
      <c r="AG2" s="53">
        <v>0.28888888888888892</v>
      </c>
      <c r="AH2" s="53">
        <f>(MOD(AG2-AE2,1))</f>
        <v>7.9942129629629682E-2</v>
      </c>
      <c r="AI2" s="55">
        <v>16</v>
      </c>
      <c r="AJ2" s="55">
        <f>AI2*5</f>
        <v>80</v>
      </c>
      <c r="AK2" s="56">
        <f>SUM(AH2,AF2,AD2,AB2,Z2,X2,V2,T2,R2,P2,N2,L2,L2,H2,F2,D2)</f>
        <v>0.87585648148148154</v>
      </c>
      <c r="AL2" s="56">
        <f>AVERAGE(AH2,AF2,AD2,AB2,Z2,X2,V2,T2,R2,P2,N2,L2,J2,H2,F2,D2)</f>
        <v>5.4513888888888896E-2</v>
      </c>
      <c r="AM2" s="57">
        <f t="shared" ref="AM2" si="8">AI2*1400</f>
        <v>22400</v>
      </c>
    </row>
    <row r="3" spans="1:39" s="99" customFormat="1" thickBot="1">
      <c r="A3" s="102" t="s">
        <v>86</v>
      </c>
      <c r="B3" s="102" t="s">
        <v>87</v>
      </c>
      <c r="C3" s="92">
        <v>0.46934027777777776</v>
      </c>
      <c r="D3" s="98">
        <v>5.2673611111111109E-2</v>
      </c>
      <c r="E3" s="92">
        <v>0.53187499999999999</v>
      </c>
      <c r="F3" s="94">
        <f>(MOD(E3-C3,1))</f>
        <v>6.2534722222222228E-2</v>
      </c>
      <c r="G3" s="92">
        <v>0.59254629629629629</v>
      </c>
      <c r="H3" s="94">
        <f>(MOD(G3-E3,1))</f>
        <v>6.0671296296296306E-2</v>
      </c>
      <c r="I3" s="92">
        <v>0.65456018518518522</v>
      </c>
      <c r="J3" s="94">
        <f>(MOD(I3-G3,1))</f>
        <v>6.2013888888888924E-2</v>
      </c>
      <c r="K3" s="92">
        <v>0.71903935185185175</v>
      </c>
      <c r="L3" s="94">
        <f>(MOD(K3-I3,1))</f>
        <v>6.4479166666666532E-2</v>
      </c>
      <c r="M3" s="92">
        <v>0.78887731481481482</v>
      </c>
      <c r="N3" s="94">
        <f>(MOD(M3-K3,1))</f>
        <v>6.9837962962963074E-2</v>
      </c>
      <c r="O3" s="92">
        <v>0.85834490740740732</v>
      </c>
      <c r="P3" s="94">
        <f>(MOD(O3-M3,1))</f>
        <v>6.9467592592592498E-2</v>
      </c>
      <c r="Q3" s="92">
        <v>0.92712962962962964</v>
      </c>
      <c r="R3" s="94">
        <f>(MOD(Q3-O3,1))</f>
        <v>6.8784722222222316E-2</v>
      </c>
      <c r="S3" s="92">
        <v>1.3321759259259261E-2</v>
      </c>
      <c r="T3" s="94">
        <f>(MOD(S3-Q3,1))</f>
        <v>8.6192129629629632E-2</v>
      </c>
      <c r="U3" s="92">
        <v>0.10791666666666666</v>
      </c>
      <c r="V3" s="94">
        <f>(MOD(U3-S3,1))</f>
        <v>9.4594907407407405E-2</v>
      </c>
      <c r="W3" s="94">
        <v>0.2109375</v>
      </c>
      <c r="X3" s="94">
        <f>(MOD(W3-U3,1))</f>
        <v>0.10302083333333334</v>
      </c>
      <c r="Y3" s="94">
        <v>0.30496527777777777</v>
      </c>
      <c r="Z3" s="94">
        <f>(MOD(Y3-W3,1))</f>
        <v>9.4027777777777766E-2</v>
      </c>
      <c r="AA3" s="94">
        <v>0.37986111111111115</v>
      </c>
      <c r="AB3" s="94">
        <f>(MOD(AA3-Y3,1))</f>
        <v>7.4895833333333384E-2</v>
      </c>
      <c r="AC3" s="94"/>
      <c r="AD3" s="94"/>
      <c r="AE3" s="94"/>
      <c r="AF3" s="94"/>
      <c r="AG3" s="94"/>
      <c r="AH3" s="94"/>
      <c r="AI3" s="95">
        <v>13</v>
      </c>
      <c r="AJ3" s="95">
        <f>AI3*5</f>
        <v>65</v>
      </c>
      <c r="AK3" s="96">
        <f>SUM(AH3,AF3,AD3,AB3,Z3,X3,V3,T3,R3,P3,N3,L3,L3,H3,F3,D3)</f>
        <v>0.96565972222222207</v>
      </c>
      <c r="AL3" s="96">
        <f>AVERAGE(AH3,AF3,AD3,AB3,Z3,X3,V3,T3,R3,P3,N3,L3,J3,H3,F3,D3)</f>
        <v>7.4091880341880342E-2</v>
      </c>
      <c r="AM3" s="97">
        <f>AI3*1400</f>
        <v>18200</v>
      </c>
    </row>
    <row r="4" spans="1:39" s="100" customFormat="1" thickBot="1">
      <c r="A4" s="101" t="s">
        <v>88</v>
      </c>
      <c r="B4" s="101" t="s">
        <v>89</v>
      </c>
      <c r="C4" s="52">
        <v>0.46875</v>
      </c>
      <c r="D4" s="91">
        <v>5.2083333333333336E-2</v>
      </c>
      <c r="E4" s="52">
        <v>0.53142361111111114</v>
      </c>
      <c r="F4" s="53">
        <f>(MOD(E4-C4,1))</f>
        <v>6.2673611111111138E-2</v>
      </c>
      <c r="G4" s="52">
        <v>0.59734953703703708</v>
      </c>
      <c r="H4" s="53">
        <f>(MOD(G4-E4,1))</f>
        <v>6.5925925925925943E-2</v>
      </c>
      <c r="I4" s="52">
        <v>0.73530092592592589</v>
      </c>
      <c r="J4" s="53">
        <f>(MOD(I4-G4,1))</f>
        <v>0.1379513888888888</v>
      </c>
      <c r="K4" s="52">
        <v>0.81747685185185182</v>
      </c>
      <c r="L4" s="53">
        <f>(MOD(K4-I4,1))</f>
        <v>8.217592592592593E-2</v>
      </c>
      <c r="M4" s="52">
        <v>0.92800925925925926</v>
      </c>
      <c r="N4" s="53">
        <f>(MOD(M4-K4,1))</f>
        <v>0.11053240740740744</v>
      </c>
      <c r="O4" s="52">
        <v>1.3194444444444444E-2</v>
      </c>
      <c r="P4" s="53">
        <f>(MOD(O4-M4,1))</f>
        <v>8.5185185185185142E-2</v>
      </c>
      <c r="Q4" s="52">
        <v>0.1082175925925926</v>
      </c>
      <c r="R4" s="53">
        <f>(MOD(Q4-O4,1))</f>
        <v>9.5023148148148162E-2</v>
      </c>
      <c r="S4" s="52">
        <v>0.21097222222222223</v>
      </c>
      <c r="T4" s="53">
        <f>(MOD(S4-Q4,1))</f>
        <v>0.10275462962962963</v>
      </c>
      <c r="U4" s="52">
        <v>0.30601851851851852</v>
      </c>
      <c r="V4" s="53">
        <f>(MOD(U4-S4,1))</f>
        <v>9.5046296296296295E-2</v>
      </c>
      <c r="W4" s="53">
        <v>0.37986111111111115</v>
      </c>
      <c r="X4" s="53">
        <f>(MOD(W4-U4,1))</f>
        <v>7.3842592592592626E-2</v>
      </c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5">
        <v>11</v>
      </c>
      <c r="AJ4" s="55">
        <f>AI4*5</f>
        <v>55</v>
      </c>
      <c r="AK4" s="56">
        <f>SUM(AH4,AF4,AD4,AB4,Z4,X4,V4,T4,R4,P4,N4,L4,L4,H4,F4,D4)</f>
        <v>0.90741898148148159</v>
      </c>
      <c r="AL4" s="56">
        <f>AVERAGE(AH4,AF4,AD4,AB4,Z4,X4,V4,T4,R4,P4,N4,L4,J4,H4,F4,D4)</f>
        <v>8.7563131313131315E-2</v>
      </c>
      <c r="AM4" s="57">
        <f>AI4*1400</f>
        <v>15400</v>
      </c>
    </row>
    <row r="5" spans="1:39" s="99" customFormat="1" ht="15">
      <c r="A5" s="102" t="s">
        <v>85</v>
      </c>
      <c r="B5" s="102" t="s">
        <v>133</v>
      </c>
      <c r="C5" s="92">
        <v>0.46793981481481484</v>
      </c>
      <c r="D5" s="93">
        <v>5.1273148148148151E-2</v>
      </c>
      <c r="E5" s="92">
        <v>0.5237384259259259</v>
      </c>
      <c r="F5" s="94">
        <f>(MOD(E5-C5,1))</f>
        <v>5.5798611111111063E-2</v>
      </c>
      <c r="G5" s="92">
        <v>0.60450231481481487</v>
      </c>
      <c r="H5" s="94">
        <f>(MOD(G5-E5,1))</f>
        <v>8.0763888888888968E-2</v>
      </c>
      <c r="I5" s="92">
        <v>0.68362268518518521</v>
      </c>
      <c r="J5" s="94">
        <f>(MOD(I5-G5,1))</f>
        <v>7.9120370370370341E-2</v>
      </c>
      <c r="K5" s="92">
        <v>0.82700231481481479</v>
      </c>
      <c r="L5" s="94">
        <f>(MOD(K5-I5,1))</f>
        <v>0.14337962962962958</v>
      </c>
      <c r="M5" s="92">
        <v>0.87505787037037042</v>
      </c>
      <c r="N5" s="94">
        <f>(MOD(M5-K5,1))</f>
        <v>4.8055555555555629E-2</v>
      </c>
      <c r="O5" s="92">
        <v>0.97157407407407403</v>
      </c>
      <c r="P5" s="94">
        <f>(MOD(O5-M5,1))</f>
        <v>9.6516203703703618E-2</v>
      </c>
      <c r="Q5" s="92">
        <v>3.6805555555555557E-2</v>
      </c>
      <c r="R5" s="94">
        <f>(MOD(Q5-O5,1))</f>
        <v>6.5231481481481501E-2</v>
      </c>
      <c r="S5" s="92">
        <v>0.10416666666666667</v>
      </c>
      <c r="T5" s="94">
        <f>(MOD(S5-Q5,1))</f>
        <v>6.7361111111111122E-2</v>
      </c>
      <c r="U5" s="92">
        <v>0.24444444444444446</v>
      </c>
      <c r="V5" s="94">
        <f>(MOD(U5-S5,1))</f>
        <v>0.14027777777777778</v>
      </c>
      <c r="W5" s="92"/>
      <c r="X5" s="94"/>
      <c r="Y5" s="94"/>
      <c r="Z5" s="94"/>
      <c r="AA5" s="94"/>
      <c r="AB5" s="94"/>
      <c r="AC5" s="94"/>
      <c r="AD5" s="94"/>
      <c r="AE5" s="94"/>
      <c r="AF5" s="94"/>
      <c r="AG5" s="94"/>
      <c r="AH5" s="94"/>
      <c r="AI5" s="95">
        <v>7</v>
      </c>
      <c r="AJ5" s="95">
        <f>AI5*5</f>
        <v>35</v>
      </c>
      <c r="AK5" s="96" t="e">
        <f ca="1">SU+J5M(AH5,AF5,AD5,AB5,Z5,#REF!,X5,V5,T5,R5,N5,L5,L5,H5,F5,D5)</f>
        <v>#NAME?</v>
      </c>
      <c r="AL5" s="96">
        <f>AVERAGE(AH5,AF5,AD5,AB5,Z5,X5,V5,T5,R5,P5,N5,L5,J5,H5,F5,D5)</f>
        <v>8.277777777777777E-2</v>
      </c>
      <c r="AM5" s="97">
        <f>AI5*1400</f>
        <v>9800</v>
      </c>
    </row>
    <row r="7" spans="1:39">
      <c r="D7" s="50" t="s">
        <v>196</v>
      </c>
      <c r="F7" s="50" t="s">
        <v>152</v>
      </c>
      <c r="H7" s="50" t="s">
        <v>154</v>
      </c>
      <c r="J7" s="50" t="s">
        <v>1</v>
      </c>
      <c r="L7" s="50" t="s">
        <v>3</v>
      </c>
      <c r="N7" s="50" t="s">
        <v>5</v>
      </c>
      <c r="P7" s="50" t="s">
        <v>7</v>
      </c>
      <c r="R7" s="50" t="s">
        <v>9</v>
      </c>
      <c r="T7" s="50" t="s">
        <v>11</v>
      </c>
      <c r="V7" s="50" t="s">
        <v>55</v>
      </c>
      <c r="W7" s="60"/>
      <c r="X7" s="50" t="s">
        <v>55</v>
      </c>
      <c r="Y7" s="60"/>
      <c r="Z7" s="50" t="s">
        <v>55</v>
      </c>
      <c r="AA7" s="60"/>
      <c r="AB7" s="50" t="s">
        <v>55</v>
      </c>
      <c r="AC7" s="60"/>
      <c r="AD7" s="50" t="s">
        <v>55</v>
      </c>
      <c r="AE7" s="60"/>
      <c r="AF7" s="50" t="s">
        <v>55</v>
      </c>
      <c r="AG7" s="60"/>
      <c r="AH7" s="50" t="s">
        <v>55</v>
      </c>
      <c r="AJ7" s="61" t="s">
        <v>13</v>
      </c>
    </row>
    <row r="8" spans="1:39">
      <c r="B8" s="59" t="s">
        <v>106</v>
      </c>
      <c r="D8" s="62">
        <f>AVERAGE(D2:D4)</f>
        <v>4.8749999999999995E-2</v>
      </c>
      <c r="F8" s="62">
        <f>AVERAGE(F2:F4)</f>
        <v>5.5682870370370376E-2</v>
      </c>
      <c r="H8" s="62">
        <f>AVERAGE(H2:H4)</f>
        <v>5.6338734567901248E-2</v>
      </c>
      <c r="J8" s="62">
        <f>AVERAGE(J2:J4)</f>
        <v>8.0976080246913565E-2</v>
      </c>
      <c r="L8" s="62">
        <f>AVERAGE(L2:L4)</f>
        <v>6.4417438271604885E-2</v>
      </c>
      <c r="N8" s="62">
        <f>AVERAGE(N2:N4)</f>
        <v>7.6072530864197588E-2</v>
      </c>
      <c r="P8" s="62">
        <f>AVERAGE(P2:P4)</f>
        <v>6.9918981481481415E-2</v>
      </c>
      <c r="R8" s="62">
        <f>AVERAGE(R2:R4)</f>
        <v>6.9409722222222262E-2</v>
      </c>
      <c r="T8" s="62">
        <f>AVERAGE(T2:T4)</f>
        <v>8.0231481481481501E-2</v>
      </c>
      <c r="V8" s="62">
        <f>AVERAGE(V2:V4)</f>
        <v>8.0841049382716065E-2</v>
      </c>
      <c r="W8" s="62"/>
      <c r="X8" s="62">
        <f>AVERAGE(X2:X4)</f>
        <v>7.714506172839504E-2</v>
      </c>
      <c r="Y8" s="62"/>
      <c r="Z8" s="62">
        <f>AVERAGE(Z2:Z4)</f>
        <v>7.3043981481481474E-2</v>
      </c>
      <c r="AA8" s="62"/>
      <c r="AB8" s="62">
        <f>AVERAGE(AB2:AB4)</f>
        <v>8.3726851851851858E-2</v>
      </c>
      <c r="AC8" s="62"/>
      <c r="AD8" s="62">
        <f>AVERAGE(AD2:AD4)</f>
        <v>6.0405092592592594E-2</v>
      </c>
      <c r="AE8" s="62"/>
      <c r="AF8" s="62">
        <f>AVERAGE(AF2:AF4)</f>
        <v>6.5370370370370356E-2</v>
      </c>
      <c r="AG8" s="62"/>
      <c r="AH8" s="62">
        <f>AVERAGE(AH2:AH4)</f>
        <v>7.9942129629629682E-2</v>
      </c>
      <c r="AJ8" s="62">
        <f>AVERAGE(V8,T8,R8,P8,N8,L8,J8,H8,F8,D8)</f>
        <v>6.8263888888888888E-2</v>
      </c>
    </row>
    <row r="13" spans="1:39">
      <c r="A13" s="63"/>
      <c r="B13" s="63"/>
    </row>
    <row r="14" spans="1:39">
      <c r="A14" s="63"/>
      <c r="B14" s="63"/>
    </row>
    <row r="15" spans="1:39">
      <c r="A15" s="63"/>
      <c r="B15" s="63"/>
    </row>
    <row r="16" spans="1:39">
      <c r="A16" s="63"/>
      <c r="B16" s="63"/>
    </row>
  </sheetData>
  <phoneticPr fontId="2" type="noConversion"/>
  <pageMargins left="0.75" right="0.75" top="9.6666666666666665E-2" bottom="1" header="0" footer="0.5"/>
  <pageSetup paperSize="3" scale="16" orientation="portrait" horizontalDpi="4294967292" verticalDpi="4294967292"/>
  <colBreaks count="1" manualBreakCount="1">
    <brk id="39" max="1048575" man="1"/>
  </colBreaks>
  <extLst>
    <ext xmlns:mx="http://schemas.microsoft.com/office/mac/excel/2008/main" uri="http://schemas.microsoft.com/office/mac/excel/2008/main">
      <mx:PLV Mode="1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AR3"/>
  <sheetViews>
    <sheetView workbookViewId="0">
      <selection activeCell="E27" sqref="E27"/>
    </sheetView>
  </sheetViews>
  <sheetFormatPr baseColWidth="10" defaultColWidth="10.85546875" defaultRowHeight="13"/>
  <cols>
    <col min="1" max="1" width="13.42578125" customWidth="1"/>
    <col min="3" max="3" width="11.28515625" customWidth="1"/>
    <col min="5" max="5" width="12.140625" customWidth="1"/>
    <col min="7" max="7" width="12.140625" customWidth="1"/>
    <col min="15" max="15" width="12.140625" customWidth="1"/>
    <col min="17" max="17" width="12.85546875" customWidth="1"/>
    <col min="19" max="19" width="12.85546875" customWidth="1"/>
    <col min="21" max="21" width="12.85546875" customWidth="1"/>
  </cols>
  <sheetData>
    <row r="1" spans="1:44" s="1" customFormat="1" ht="25" thickBot="1">
      <c r="A1" s="4" t="s">
        <v>199</v>
      </c>
      <c r="B1" s="3" t="s">
        <v>163</v>
      </c>
      <c r="C1" s="4" t="s">
        <v>150</v>
      </c>
      <c r="D1" s="4" t="s">
        <v>210</v>
      </c>
      <c r="E1" s="4" t="s">
        <v>151</v>
      </c>
      <c r="F1" s="4" t="s">
        <v>152</v>
      </c>
      <c r="G1" s="4" t="s">
        <v>153</v>
      </c>
      <c r="H1" s="4" t="s">
        <v>154</v>
      </c>
      <c r="I1" s="4" t="s">
        <v>0</v>
      </c>
      <c r="J1" s="4" t="s">
        <v>1</v>
      </c>
      <c r="K1" s="4" t="s">
        <v>2</v>
      </c>
      <c r="L1" s="4" t="s">
        <v>3</v>
      </c>
      <c r="M1" s="4" t="s">
        <v>4</v>
      </c>
      <c r="N1" s="4" t="s">
        <v>5</v>
      </c>
      <c r="O1" s="4" t="s">
        <v>6</v>
      </c>
      <c r="P1" s="4" t="s">
        <v>7</v>
      </c>
      <c r="Q1" s="4" t="s">
        <v>8</v>
      </c>
      <c r="R1" s="4" t="s">
        <v>9</v>
      </c>
      <c r="S1" s="4" t="s">
        <v>10</v>
      </c>
      <c r="T1" s="4" t="s">
        <v>11</v>
      </c>
      <c r="U1" s="4" t="s">
        <v>12</v>
      </c>
      <c r="V1" s="4" t="s">
        <v>55</v>
      </c>
      <c r="W1" s="4" t="s">
        <v>204</v>
      </c>
      <c r="X1" s="4" t="s">
        <v>205</v>
      </c>
      <c r="Y1" s="4" t="s">
        <v>206</v>
      </c>
      <c r="Z1" s="4" t="s">
        <v>207</v>
      </c>
      <c r="AA1" s="4" t="s">
        <v>208</v>
      </c>
      <c r="AB1" s="4" t="s">
        <v>209</v>
      </c>
      <c r="AC1" s="44" t="s">
        <v>172</v>
      </c>
      <c r="AD1" s="44" t="s">
        <v>173</v>
      </c>
      <c r="AE1" s="44" t="s">
        <v>174</v>
      </c>
      <c r="AF1" s="44" t="s">
        <v>175</v>
      </c>
      <c r="AG1" s="44" t="s">
        <v>176</v>
      </c>
      <c r="AH1" s="44" t="s">
        <v>177</v>
      </c>
      <c r="AI1" s="44" t="s">
        <v>178</v>
      </c>
      <c r="AJ1" s="44" t="s">
        <v>179</v>
      </c>
      <c r="AK1" s="44" t="s">
        <v>180</v>
      </c>
      <c r="AL1" s="44" t="s">
        <v>181</v>
      </c>
      <c r="AM1" s="44" t="s">
        <v>182</v>
      </c>
      <c r="AN1" s="44" t="s">
        <v>183</v>
      </c>
      <c r="AO1" s="5" t="s">
        <v>200</v>
      </c>
      <c r="AP1" s="5" t="s">
        <v>201</v>
      </c>
      <c r="AQ1" s="5" t="s">
        <v>202</v>
      </c>
      <c r="AR1" s="5" t="s">
        <v>203</v>
      </c>
    </row>
    <row r="2" spans="1:44" ht="19" customHeight="1">
      <c r="A2" s="23" t="s">
        <v>197</v>
      </c>
      <c r="B2" s="137" t="s">
        <v>187</v>
      </c>
      <c r="C2" s="22">
        <v>0.44895833333333335</v>
      </c>
      <c r="D2" s="20">
        <v>3.229166666666667E-2</v>
      </c>
      <c r="E2" s="22">
        <v>0.49543981481481486</v>
      </c>
      <c r="F2" s="20">
        <f>(MOD(E2-C2,1))</f>
        <v>4.6481481481481512E-2</v>
      </c>
      <c r="G2" s="22">
        <v>0.52232638888888883</v>
      </c>
      <c r="H2" s="20">
        <f>(MOD(G2-E2,1))</f>
        <v>2.6886574074073966E-2</v>
      </c>
      <c r="I2" s="22">
        <v>0.55892361111111111</v>
      </c>
      <c r="J2" s="20">
        <f>(MOD(I2-G2,1))</f>
        <v>3.6597222222222281E-2</v>
      </c>
      <c r="K2" s="22">
        <v>0.59255787037037033</v>
      </c>
      <c r="L2" s="20">
        <f>(MOD(K2-I2,1))</f>
        <v>3.3634259259259225E-2</v>
      </c>
      <c r="M2" s="22">
        <v>0.6306828703703703</v>
      </c>
      <c r="N2" s="20">
        <f>(MOD(M2-K2,1))</f>
        <v>3.8124999999999964E-2</v>
      </c>
      <c r="O2" s="22">
        <v>0.66612268518518525</v>
      </c>
      <c r="P2" s="20">
        <f>(MOD(O2-M2,1))</f>
        <v>3.5439814814814952E-2</v>
      </c>
      <c r="Q2" s="22">
        <v>0.7038078703703704</v>
      </c>
      <c r="R2" s="20">
        <f>(MOD(Q2-O2,1))</f>
        <v>3.7685185185185155E-2</v>
      </c>
      <c r="S2" s="22">
        <v>0.73887731481481478</v>
      </c>
      <c r="T2" s="20">
        <f>(MOD(S2-Q2,1))</f>
        <v>3.5069444444444375E-2</v>
      </c>
      <c r="U2" s="22">
        <v>0.77803240740740742</v>
      </c>
      <c r="V2" s="20">
        <f>(MOD(U2-S2,1))</f>
        <v>3.9155092592592644E-2</v>
      </c>
      <c r="W2" s="22">
        <v>0.81585648148148149</v>
      </c>
      <c r="X2" s="20">
        <f>(MOD(W2-U2,1))</f>
        <v>3.7824074074074066E-2</v>
      </c>
      <c r="Y2" s="22">
        <v>0.85655092592592597</v>
      </c>
      <c r="Z2" s="20">
        <f>(MOD(Y2-W2,1))</f>
        <v>4.0694444444444478E-2</v>
      </c>
      <c r="AA2" s="22">
        <v>0.89109953703703704</v>
      </c>
      <c r="AB2" s="20">
        <f>(MOD(AA2-Y2,1))</f>
        <v>3.4548611111111072E-2</v>
      </c>
      <c r="AC2" s="22">
        <v>0.93138888888888882</v>
      </c>
      <c r="AD2" s="20">
        <f>(MOD(AC2-AA2,1))</f>
        <v>4.0289351851851785E-2</v>
      </c>
      <c r="AE2" s="22">
        <v>0.97071759259259249</v>
      </c>
      <c r="AF2" s="20">
        <f>(MOD(AE2-AC2,1))</f>
        <v>3.9328703703703671E-2</v>
      </c>
      <c r="AG2" s="22">
        <v>2.2615740740740742E-2</v>
      </c>
      <c r="AH2" s="20">
        <f>(MOD(AG2-AE2,1))</f>
        <v>5.1898148148148193E-2</v>
      </c>
      <c r="AI2" s="22">
        <v>6.4270833333333333E-2</v>
      </c>
      <c r="AJ2" s="20">
        <f>(MOD(AI2-AG2,1))</f>
        <v>4.1655092592592591E-2</v>
      </c>
      <c r="AK2" s="22">
        <v>0.12043981481481481</v>
      </c>
      <c r="AL2" s="20">
        <f>(MOD(AK2-AI2,1))</f>
        <v>5.6168981481481473E-2</v>
      </c>
      <c r="AM2" s="22">
        <v>0.16619212962962962</v>
      </c>
      <c r="AN2" s="20">
        <f>(MOD(AM2-AK2,1))</f>
        <v>4.5752314814814815E-2</v>
      </c>
      <c r="AO2" s="6">
        <v>19</v>
      </c>
      <c r="AP2" s="6">
        <f>AO2*5</f>
        <v>95</v>
      </c>
      <c r="AQ2" s="7">
        <f>SUM(D2+F2+H2+J2+L2+N2+P2+R2+T2+V2+X2+Z2+AB2+AD2,AF2,AH2,AJ2,AL2,AN2)</f>
        <v>0.74952546296296274</v>
      </c>
      <c r="AR2" s="8">
        <f>AO2*1400</f>
        <v>26600</v>
      </c>
    </row>
    <row r="3" spans="1:44" ht="107" customHeight="1" thickBot="1">
      <c r="A3" s="24" t="s">
        <v>198</v>
      </c>
      <c r="B3" s="138"/>
      <c r="C3" s="9" t="s">
        <v>186</v>
      </c>
      <c r="D3" s="9"/>
      <c r="E3" s="9" t="s">
        <v>186</v>
      </c>
      <c r="F3" s="9"/>
      <c r="G3" s="9" t="s">
        <v>185</v>
      </c>
      <c r="H3" s="9"/>
      <c r="I3" s="9" t="s">
        <v>184</v>
      </c>
      <c r="J3" s="9"/>
      <c r="K3" s="9" t="s">
        <v>186</v>
      </c>
      <c r="L3" s="9"/>
      <c r="M3" s="9" t="s">
        <v>188</v>
      </c>
      <c r="N3" s="9"/>
      <c r="O3" s="25" t="s">
        <v>189</v>
      </c>
      <c r="P3" s="9"/>
      <c r="Q3" s="9" t="s">
        <v>190</v>
      </c>
      <c r="R3" s="9"/>
      <c r="S3" s="9" t="s">
        <v>191</v>
      </c>
      <c r="T3" s="9"/>
      <c r="U3" s="9" t="s">
        <v>188</v>
      </c>
      <c r="V3" s="9"/>
      <c r="W3" s="9" t="s">
        <v>185</v>
      </c>
      <c r="X3" s="9"/>
      <c r="Y3" s="10" t="s">
        <v>190</v>
      </c>
      <c r="Z3" s="10"/>
      <c r="AA3" s="10" t="s">
        <v>186</v>
      </c>
      <c r="AB3" s="10"/>
      <c r="AC3" s="10" t="s">
        <v>192</v>
      </c>
      <c r="AD3" s="10"/>
      <c r="AE3" s="10" t="s">
        <v>193</v>
      </c>
      <c r="AF3" s="10"/>
      <c r="AG3" s="10" t="s">
        <v>194</v>
      </c>
      <c r="AH3" s="10"/>
      <c r="AI3" s="10" t="s">
        <v>186</v>
      </c>
      <c r="AJ3" s="10"/>
      <c r="AK3" s="10"/>
      <c r="AL3" s="10"/>
      <c r="AM3" s="10" t="s">
        <v>185</v>
      </c>
      <c r="AN3" s="10"/>
      <c r="AO3" s="10"/>
      <c r="AP3" s="10"/>
      <c r="AQ3" s="10"/>
      <c r="AR3" s="11"/>
    </row>
  </sheetData>
  <mergeCells count="1">
    <mergeCell ref="B2:B3"/>
  </mergeCells>
  <phoneticPr fontId="2" type="noConversion"/>
  <pageMargins left="0.75" right="0.75" top="1" bottom="1" header="0.5" footer="0.5"/>
  <colBreaks count="2" manualBreakCount="2">
    <brk id="18" max="1048575" man="1"/>
    <brk id="20" max="1048575" man="1"/>
  </colBreaks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4 Person 12 HR (2)</vt:lpstr>
      <vt:lpstr>2 Person 12 HR</vt:lpstr>
      <vt:lpstr>Solo-12 - Single </vt:lpstr>
      <vt:lpstr>Solo - 24 - Single (2)</vt:lpstr>
      <vt:lpstr>4- Team - 24HR</vt:lpstr>
    </vt:vector>
  </TitlesOfParts>
  <Company>iLuv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Hardin</dc:creator>
  <cp:lastModifiedBy>John Hardin</cp:lastModifiedBy>
  <dcterms:created xsi:type="dcterms:W3CDTF">2015-02-05T03:43:26Z</dcterms:created>
  <dcterms:modified xsi:type="dcterms:W3CDTF">2016-02-16T02:26:27Z</dcterms:modified>
</cp:coreProperties>
</file>